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'!$A$1:$BS$67</definedName>
  </definedNames>
  <calcPr calcId="145621"/>
</workbook>
</file>

<file path=xl/calcChain.xml><?xml version="1.0" encoding="utf-8"?>
<calcChain xmlns="http://schemas.openxmlformats.org/spreadsheetml/2006/main">
  <c r="E57" i="9" l="1"/>
  <c r="BJ57" i="9"/>
  <c r="E9" i="9"/>
  <c r="BO9" i="9"/>
  <c r="E54" i="9" l="1"/>
  <c r="BJ54" i="9"/>
  <c r="E52" i="9"/>
  <c r="BO52" i="9"/>
  <c r="BJ52" i="9"/>
  <c r="BO18" i="9"/>
  <c r="E56" i="9"/>
  <c r="BJ56" i="9"/>
  <c r="E36" i="9"/>
  <c r="E33" i="9"/>
  <c r="E30" i="9"/>
  <c r="E29" i="9"/>
  <c r="E27" i="9"/>
  <c r="E25" i="9"/>
  <c r="E24" i="9"/>
  <c r="E22" i="9"/>
  <c r="E16" i="9"/>
  <c r="E13" i="9"/>
  <c r="E12" i="9"/>
  <c r="I9" i="9" l="1"/>
  <c r="BJ21" i="9" l="1"/>
  <c r="BE21" i="9"/>
  <c r="AZ21" i="9"/>
  <c r="AU21" i="9"/>
  <c r="E21" i="9" l="1"/>
  <c r="BJ29" i="9"/>
  <c r="BE29" i="9"/>
  <c r="AZ29" i="9"/>
  <c r="AU29" i="9"/>
  <c r="AP29" i="9"/>
  <c r="AK29" i="9"/>
  <c r="AF29" i="9"/>
  <c r="Z29" i="9"/>
  <c r="T29" i="9"/>
  <c r="O29" i="9"/>
  <c r="I29" i="9"/>
  <c r="BE55" i="9" l="1"/>
  <c r="BE42" i="9" l="1"/>
  <c r="BH43" i="9"/>
  <c r="BJ59" i="9" l="1"/>
  <c r="BE59" i="9"/>
  <c r="AZ59" i="9"/>
  <c r="AU59" i="9"/>
  <c r="E59" i="9" l="1"/>
  <c r="BJ9" i="9"/>
  <c r="BJ10" i="9"/>
  <c r="BJ11" i="9"/>
  <c r="BJ12" i="9"/>
  <c r="BJ13" i="9"/>
  <c r="BJ14" i="9"/>
  <c r="BJ15" i="9"/>
  <c r="BJ16" i="9"/>
  <c r="BJ17" i="9"/>
  <c r="BJ18" i="9"/>
  <c r="BJ19" i="9"/>
  <c r="BJ20" i="9"/>
  <c r="BJ22" i="9"/>
  <c r="BJ23" i="9"/>
  <c r="BJ24" i="9"/>
  <c r="BJ25" i="9"/>
  <c r="BJ26" i="9"/>
  <c r="BJ27" i="9"/>
  <c r="BJ28" i="9"/>
  <c r="BJ30" i="9"/>
  <c r="BJ31" i="9"/>
  <c r="E31" i="9" s="1"/>
  <c r="BJ32" i="9"/>
  <c r="BJ33" i="9"/>
  <c r="BJ34" i="9"/>
  <c r="BJ35" i="9"/>
  <c r="BJ36" i="9"/>
  <c r="BJ37" i="9"/>
  <c r="BJ38" i="9"/>
  <c r="BJ39" i="9"/>
  <c r="BJ40" i="9"/>
  <c r="BJ41" i="9"/>
  <c r="BJ42" i="9"/>
  <c r="AU42" i="9"/>
  <c r="AZ42" i="9"/>
  <c r="E42" i="9" l="1"/>
  <c r="BJ49" i="9"/>
  <c r="BJ55" i="9"/>
  <c r="BE19" i="9" l="1"/>
  <c r="E19" i="9" l="1"/>
  <c r="BJ53" i="9"/>
  <c r="BJ51" i="9"/>
  <c r="BE28" i="9"/>
  <c r="AZ28" i="9"/>
  <c r="BJ8" i="9"/>
  <c r="BJ43" i="9" s="1"/>
  <c r="E28" i="9" l="1"/>
  <c r="BJ60" i="9"/>
  <c r="AU32" i="9"/>
  <c r="AP32" i="9"/>
  <c r="AU54" i="9" l="1"/>
  <c r="AF60" i="9" l="1"/>
  <c r="Z60" i="9"/>
  <c r="T60" i="9"/>
  <c r="O60" i="9"/>
  <c r="I60" i="9"/>
  <c r="H60" i="9"/>
  <c r="F60" i="9"/>
  <c r="BE58" i="9"/>
  <c r="AZ58" i="9"/>
  <c r="AU58" i="9"/>
  <c r="AP58" i="9"/>
  <c r="AK58" i="9"/>
  <c r="BE57" i="9"/>
  <c r="AZ57" i="9"/>
  <c r="AU57" i="9"/>
  <c r="AP57" i="9"/>
  <c r="AK57" i="9"/>
  <c r="BE56" i="9"/>
  <c r="AZ56" i="9"/>
  <c r="AU56" i="9"/>
  <c r="AP56" i="9"/>
  <c r="AK56" i="9"/>
  <c r="AZ55" i="9"/>
  <c r="AU55" i="9"/>
  <c r="AP55" i="9"/>
  <c r="AK55" i="9"/>
  <c r="BE54" i="9"/>
  <c r="AZ54" i="9"/>
  <c r="AP54" i="9"/>
  <c r="AK54" i="9"/>
  <c r="BE53" i="9"/>
  <c r="AZ53" i="9"/>
  <c r="AU53" i="9"/>
  <c r="AP53" i="9"/>
  <c r="AK53" i="9"/>
  <c r="BE52" i="9"/>
  <c r="AZ52" i="9"/>
  <c r="AU52" i="9"/>
  <c r="AP52" i="9"/>
  <c r="AK52" i="9"/>
  <c r="BE51" i="9"/>
  <c r="AZ51" i="9"/>
  <c r="AU50" i="9"/>
  <c r="AP50" i="9"/>
  <c r="AK50" i="9"/>
  <c r="BE49" i="9"/>
  <c r="AZ49" i="9"/>
  <c r="AU49" i="9"/>
  <c r="AP49" i="9"/>
  <c r="AK49" i="9"/>
  <c r="BI43" i="9"/>
  <c r="BG43" i="9"/>
  <c r="BF43" i="9"/>
  <c r="BD43" i="9"/>
  <c r="BC43" i="9"/>
  <c r="BB43" i="9"/>
  <c r="BA43" i="9"/>
  <c r="AY43" i="9"/>
  <c r="AX43" i="9"/>
  <c r="AW43" i="9"/>
  <c r="AV43" i="9"/>
  <c r="AT43" i="9"/>
  <c r="AS43" i="9"/>
  <c r="AR43" i="9"/>
  <c r="AQ43" i="9"/>
  <c r="AO43" i="9"/>
  <c r="AN43" i="9"/>
  <c r="AM43" i="9"/>
  <c r="AL43" i="9"/>
  <c r="AJ43" i="9"/>
  <c r="AI43" i="9"/>
  <c r="AH43" i="9"/>
  <c r="AG43" i="9"/>
  <c r="AE43" i="9"/>
  <c r="AD43" i="9"/>
  <c r="AC43" i="9"/>
  <c r="AB43" i="9"/>
  <c r="AA43" i="9"/>
  <c r="Y43" i="9"/>
  <c r="X43" i="9"/>
  <c r="W43" i="9"/>
  <c r="V43" i="9"/>
  <c r="U43" i="9"/>
  <c r="S43" i="9"/>
  <c r="R43" i="9"/>
  <c r="Q43" i="9"/>
  <c r="P43" i="9"/>
  <c r="N43" i="9"/>
  <c r="M43" i="9"/>
  <c r="L43" i="9"/>
  <c r="K43" i="9"/>
  <c r="J43" i="9"/>
  <c r="H43" i="9"/>
  <c r="G43" i="9"/>
  <c r="F43" i="9"/>
  <c r="BE41" i="9"/>
  <c r="AZ41" i="9"/>
  <c r="AU41" i="9"/>
  <c r="AP41" i="9"/>
  <c r="BE23" i="9"/>
  <c r="AZ23" i="9"/>
  <c r="BE39" i="9"/>
  <c r="AZ39" i="9"/>
  <c r="AU39" i="9"/>
  <c r="AP39" i="9"/>
  <c r="BE38" i="9"/>
  <c r="AZ38" i="9"/>
  <c r="AU38" i="9"/>
  <c r="E38" i="9" s="1"/>
  <c r="AP38" i="9"/>
  <c r="AK38" i="9"/>
  <c r="AF38" i="9"/>
  <c r="Z38" i="9"/>
  <c r="T38" i="9"/>
  <c r="O38" i="9"/>
  <c r="I38" i="9"/>
  <c r="BE37" i="9"/>
  <c r="AZ37" i="9"/>
  <c r="AU37" i="9"/>
  <c r="E37" i="9" s="1"/>
  <c r="AP37" i="9"/>
  <c r="AK37" i="9"/>
  <c r="BE36" i="9"/>
  <c r="AZ36" i="9"/>
  <c r="AU36" i="9"/>
  <c r="AP36" i="9"/>
  <c r="AK36" i="9"/>
  <c r="AF36" i="9"/>
  <c r="Z36" i="9"/>
  <c r="T36" i="9"/>
  <c r="O36" i="9"/>
  <c r="I36" i="9"/>
  <c r="BE34" i="9"/>
  <c r="AZ34" i="9"/>
  <c r="AU34" i="9"/>
  <c r="AP34" i="9"/>
  <c r="AK34" i="9"/>
  <c r="AF34" i="9"/>
  <c r="Z34" i="9"/>
  <c r="T34" i="9"/>
  <c r="O34" i="9"/>
  <c r="I34" i="9"/>
  <c r="BE33" i="9"/>
  <c r="AZ33" i="9"/>
  <c r="AU33" i="9"/>
  <c r="AP33" i="9"/>
  <c r="AK33" i="9"/>
  <c r="AF33" i="9"/>
  <c r="Z33" i="9"/>
  <c r="T33" i="9"/>
  <c r="O33" i="9"/>
  <c r="I33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7" i="9"/>
  <c r="AZ27" i="9"/>
  <c r="AU27" i="9"/>
  <c r="AP27" i="9"/>
  <c r="AK27" i="9"/>
  <c r="AF27" i="9"/>
  <c r="Z27" i="9"/>
  <c r="T27" i="9"/>
  <c r="O27" i="9"/>
  <c r="I27" i="9"/>
  <c r="BE26" i="9"/>
  <c r="AZ26" i="9"/>
  <c r="BE25" i="9"/>
  <c r="AZ25" i="9"/>
  <c r="AU25" i="9"/>
  <c r="AP25" i="9"/>
  <c r="AK25" i="9"/>
  <c r="AF25" i="9"/>
  <c r="Z25" i="9"/>
  <c r="T25" i="9"/>
  <c r="O25" i="9"/>
  <c r="I25" i="9"/>
  <c r="BE24" i="9"/>
  <c r="AZ24" i="9"/>
  <c r="AU24" i="9"/>
  <c r="AP24" i="9"/>
  <c r="AK24" i="9"/>
  <c r="AF24" i="9"/>
  <c r="Z24" i="9"/>
  <c r="T24" i="9"/>
  <c r="O24" i="9"/>
  <c r="I24" i="9"/>
  <c r="BE22" i="9"/>
  <c r="AZ22" i="9"/>
  <c r="AU22" i="9"/>
  <c r="AP22" i="9"/>
  <c r="AK22" i="9"/>
  <c r="AF22" i="9"/>
  <c r="Z22" i="9"/>
  <c r="T22" i="9"/>
  <c r="O22" i="9"/>
  <c r="I22" i="9"/>
  <c r="BE20" i="9"/>
  <c r="AZ20" i="9"/>
  <c r="AU20" i="9"/>
  <c r="AP20" i="9"/>
  <c r="AK20" i="9"/>
  <c r="AF20" i="9"/>
  <c r="Z20" i="9"/>
  <c r="T20" i="9"/>
  <c r="O20" i="9"/>
  <c r="I20" i="9"/>
  <c r="BE18" i="9"/>
  <c r="AZ18" i="9"/>
  <c r="AU18" i="9"/>
  <c r="AP18" i="9"/>
  <c r="AK18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34" i="9" l="1"/>
  <c r="E18" i="9"/>
  <c r="E10" i="9"/>
  <c r="E11" i="9"/>
  <c r="E17" i="9"/>
  <c r="AU60" i="9"/>
  <c r="AZ43" i="9"/>
  <c r="AU43" i="9"/>
  <c r="AP43" i="9"/>
  <c r="E55" i="9"/>
  <c r="E49" i="9"/>
  <c r="E14" i="9"/>
  <c r="E15" i="9"/>
  <c r="E26" i="9"/>
  <c r="E39" i="9"/>
  <c r="E23" i="9"/>
  <c r="E41" i="9"/>
  <c r="E51" i="9"/>
  <c r="E53" i="9"/>
  <c r="E8" i="9"/>
  <c r="E20" i="9"/>
  <c r="Z43" i="9"/>
  <c r="AF43" i="9"/>
  <c r="I43" i="9"/>
  <c r="T43" i="9"/>
  <c r="BE30" i="9"/>
  <c r="O43" i="9"/>
  <c r="E50" i="9"/>
  <c r="BE60" i="9"/>
  <c r="AK43" i="9"/>
  <c r="E32" i="9"/>
  <c r="AP60" i="9"/>
  <c r="E58" i="9"/>
  <c r="AZ60" i="9"/>
  <c r="AK60" i="9"/>
  <c r="E43" i="9" l="1"/>
  <c r="E60" i="9"/>
  <c r="BE43" i="9"/>
</calcChain>
</file>

<file path=xl/sharedStrings.xml><?xml version="1.0" encoding="utf-8"?>
<sst xmlns="http://schemas.openxmlformats.org/spreadsheetml/2006/main" count="280" uniqueCount="206">
  <si>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</si>
  <si>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</si>
  <si>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</si>
  <si>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</si>
  <si>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</si>
  <si>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</si>
  <si>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</si>
  <si>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</si>
  <si>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</si>
  <si>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</si>
  <si>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</si>
  <si>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</si>
  <si>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</si>
  <si>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</si>
  <si>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</si>
  <si>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</si>
  <si>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</si>
  <si>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</si>
  <si>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</si>
  <si>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</si>
  <si>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</si>
  <si>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</si>
  <si>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</si>
  <si>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</si>
  <si>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</si>
  <si>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</si>
  <si>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</si>
  <si>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</si>
  <si>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</si>
  <si>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</si>
  <si>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</si>
  <si>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</si>
  <si>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</si>
  <si>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</si>
  <si>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</si>
  <si>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</si>
  <si>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</si>
  <si>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</si>
  <si>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</si>
  <si>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</si>
  <si>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</si>
  <si>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</si>
  <si>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</si>
  <si>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</si>
  <si>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</si>
  <si>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</si>
  <si>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</si>
  <si>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</si>
  <si>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</si>
  <si>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</si>
  <si>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</si>
  <si>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</si>
  <si>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</si>
  <si>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</si>
  <si>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</si>
  <si>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</si>
  <si>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</si>
  <si>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</si>
  <si>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</si>
  <si>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</si>
  <si>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</si>
  <si>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</si>
  <si>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</si>
  <si>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</si>
  <si>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</si>
  <si>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</si>
  <si>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</si>
  <si>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</si>
  <si>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</si>
  <si>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</si>
  <si>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</si>
  <si>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</si>
  <si>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</si>
  <si>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</si>
  <si>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</si>
  <si>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</si>
  <si>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</si>
  <si>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</si>
  <si>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</si>
  <si>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</si>
  <si>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</si>
  <si>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</si>
  <si>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</si>
  <si>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</si>
  <si>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</si>
  <si>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</si>
  <si>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</si>
  <si>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</si>
  <si>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</si>
  <si>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</si>
  <si>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</si>
  <si>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</si>
  <si>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</si>
  <si>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</si>
  <si>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</si>
  <si>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</si>
  <si>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</si>
  <si>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</si>
  <si>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</si>
  <si>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</si>
  <si>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</si>
  <si>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</si>
  <si>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</si>
  <si>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</si>
  <si>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</si>
  <si>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</si>
  <si>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</si>
  <si>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</si>
  <si>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</si>
  <si>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</si>
  <si>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</si>
  <si>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</si>
  <si>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</si>
  <si>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</si>
  <si>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</si>
  <si>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</si>
  <si>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</si>
  <si>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</si>
  <si>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</si>
  <si>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</si>
  <si>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</si>
  <si>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</si>
  <si>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</si>
  <si>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</si>
  <si>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</si>
  <si>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</si>
  <si>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</si>
  <si>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</si>
  <si>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</si>
  <si>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</si>
  <si>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</si>
  <si>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</si>
  <si>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</si>
  <si>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</si>
  <si>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</si>
  <si>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</si>
  <si>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</si>
  <si>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</si>
  <si>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</si>
  <si>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</si>
  <si>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</si>
  <si>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</si>
  <si>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</si>
  <si>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</si>
  <si>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</si>
  <si>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</si>
  <si>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</si>
  <si>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</si>
  <si>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</si>
  <si>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</si>
  <si>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</si>
  <si>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</si>
  <si>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</si>
  <si>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</si>
  <si>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</si>
  <si>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</si>
  <si>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</si>
  <si>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</si>
  <si>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</si>
  <si>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</si>
  <si>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</si>
  <si>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</si>
  <si>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</si>
  <si>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</si>
  <si>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</si>
  <si>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</si>
  <si>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</si>
  <si>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</si>
  <si>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</si>
  <si>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</si>
  <si>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</si>
  <si>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</si>
  <si>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</si>
  <si>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</si>
  <si>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</si>
  <si>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</si>
  <si>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</si>
  <si>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</si>
  <si>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</si>
  <si>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</si>
  <si>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</si>
  <si>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</si>
  <si>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</si>
  <si>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</si>
  <si>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</si>
  <si>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</si>
  <si>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№11)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</si>
  <si>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</si>
  <si>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</si>
  <si>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</si>
  <si>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</si>
  <si>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</si>
  <si>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</si>
  <si>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</si>
  <si>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</si>
  <si>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</si>
  <si>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</si>
  <si>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</si>
  <si>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</si>
  <si>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</si>
  <si>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</si>
  <si>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</si>
  <si>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</si>
  <si>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</si>
  <si>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ПО СОСТОЯНИЮ НА 01.08.2023 г.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</si>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</sst>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9"/>
  <sheetViews>
    <sheetView tabSelected="1" showWhiteSpace="0" view="pageBreakPreview" zoomScale="90" zoomScaleNormal="90" zoomScaleSheetLayoutView="90" workbookViewId="0">
      <selection activeCell="L8" sqref="L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204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172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124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174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173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187</v>
      </c>
      <c r="C8" s="14" t="s">
        <v>29</v>
      </c>
      <c r="D8" s="14" t="s">
        <v>188</v>
      </c>
      <c r="E8" s="32">
        <f>I8+O8+T8+Z8+AF8+AK8+AP8+AU8+AZ8+BE8+BJ8</f>
        <v>647727.69999999995</v>
      </c>
      <c r="F8" s="40"/>
      <c r="G8" s="40"/>
      <c r="H8" s="40"/>
      <c r="I8" s="40">
        <f t="shared" ref="I8:I38" si="0">J8+K8+L8+M8</f>
        <v>0</v>
      </c>
      <c r="J8" s="15"/>
      <c r="K8" s="15"/>
      <c r="L8" s="15"/>
      <c r="M8" s="15"/>
      <c r="N8" s="15"/>
      <c r="O8" s="40">
        <f t="shared" ref="O8:O38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189</v>
      </c>
      <c r="C9" s="14" t="s">
        <v>74</v>
      </c>
      <c r="D9" s="14" t="s">
        <v>190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2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148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169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48"/>
      <c r="BL12" s="48"/>
      <c r="BM12" s="48"/>
      <c r="BN12" s="48"/>
      <c r="BO12" s="202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171</v>
      </c>
      <c r="E13" s="32">
        <f>H13+I13+O13+T13+Z13+AF13+AK13+AP13+AU13+AZ13+BE13+BJ13+BO13</f>
        <v>251118.09999999998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8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8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8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8" si="6">AV13+AW13+AX13+AY13</f>
        <v>53125</v>
      </c>
      <c r="AV13" s="200"/>
      <c r="AW13" s="15">
        <v>39716.9</v>
      </c>
      <c r="AX13" s="15">
        <v>13280</v>
      </c>
      <c r="AY13" s="47">
        <v>128.1</v>
      </c>
      <c r="AZ13" s="44">
        <f t="shared" ref="AZ13:AZ17" si="7">BA13+BB13+BC13+BD13</f>
        <v>12337.2</v>
      </c>
      <c r="BA13" s="15"/>
      <c r="BB13" s="15"/>
      <c r="BC13" s="15">
        <v>12337.2</v>
      </c>
      <c r="BD13" s="48"/>
      <c r="BE13" s="44">
        <f>BF13+BG13+BH13+BI13</f>
        <v>12820.3</v>
      </c>
      <c r="BF13" s="15"/>
      <c r="BG13" s="15"/>
      <c r="BH13" s="15">
        <v>12820.3</v>
      </c>
      <c r="BI13" s="55"/>
      <c r="BJ13" s="49">
        <f t="shared" si="2"/>
        <v>0</v>
      </c>
      <c r="BK13" s="48"/>
      <c r="BL13" s="48"/>
      <c r="BM13" s="48"/>
      <c r="BN13" s="48"/>
      <c r="BO13" s="202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200</v>
      </c>
      <c r="C14" s="14" t="s">
        <v>28</v>
      </c>
      <c r="D14" s="14" t="s">
        <v>201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8" si="8">U14+V14+W14+X14</f>
        <v>0</v>
      </c>
      <c r="U14" s="15"/>
      <c r="V14" s="15"/>
      <c r="W14" s="15"/>
      <c r="X14" s="15"/>
      <c r="Y14" s="15"/>
      <c r="Z14" s="40">
        <f t="shared" ref="Z14:Z38" si="9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>BF14+BG14+BH14+BI14</f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160</v>
      </c>
      <c r="E15" s="32">
        <f>O15+T15+Z15+AF15+AK15+AP15+AU15+AZ15+BE15+BJ15</f>
        <v>40602.800000000003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8"/>
        <v>606</v>
      </c>
      <c r="U15" s="15"/>
      <c r="V15" s="15"/>
      <c r="W15" s="15"/>
      <c r="X15" s="15">
        <v>606</v>
      </c>
      <c r="Y15" s="15"/>
      <c r="Z15" s="40">
        <f t="shared" si="9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5947.4</v>
      </c>
      <c r="AV15" s="15"/>
      <c r="AW15" s="15">
        <v>3110.8</v>
      </c>
      <c r="AX15" s="15">
        <v>2836.6</v>
      </c>
      <c r="AY15" s="15"/>
      <c r="AZ15" s="40">
        <f t="shared" si="7"/>
        <v>0</v>
      </c>
      <c r="BA15" s="15"/>
      <c r="BB15" s="15"/>
      <c r="BC15" s="15"/>
      <c r="BD15" s="15"/>
      <c r="BE15" s="40">
        <f>BF15+BG15+BH15+BI15</f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167</v>
      </c>
      <c r="E16" s="32">
        <f>T16+Z16+AF16+AK16+AP16+AU16+AZ16+BE16+BJ16+BO16</f>
        <v>423422.5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8"/>
        <v>11056.5</v>
      </c>
      <c r="U16" s="15"/>
      <c r="V16" s="47"/>
      <c r="W16" s="47"/>
      <c r="X16" s="47">
        <v>11056.5</v>
      </c>
      <c r="Y16" s="47"/>
      <c r="Z16" s="40">
        <f t="shared" si="9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</v>
      </c>
      <c r="AQ16" s="47"/>
      <c r="AR16" s="47">
        <v>15494.9</v>
      </c>
      <c r="AS16" s="47">
        <v>9220.4</v>
      </c>
      <c r="AT16" s="47">
        <v>148062.20000000001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>BF16+BG16+BH16+BI16</f>
        <v>0</v>
      </c>
      <c r="BF16" s="47"/>
      <c r="BG16" s="47"/>
      <c r="BH16" s="47"/>
      <c r="BI16" s="175"/>
      <c r="BJ16" s="49">
        <f t="shared" si="2"/>
        <v>0</v>
      </c>
      <c r="BK16" s="47"/>
      <c r="BL16" s="47"/>
      <c r="BM16" s="47"/>
      <c r="BN16" s="47"/>
      <c r="BO16" s="203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144</v>
      </c>
      <c r="C17" s="81" t="s">
        <v>68</v>
      </c>
      <c r="D17" s="14" t="s">
        <v>145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8"/>
        <v>0</v>
      </c>
      <c r="U17" s="15"/>
      <c r="V17" s="33"/>
      <c r="W17" s="15"/>
      <c r="X17" s="15"/>
      <c r="Y17" s="15"/>
      <c r="Z17" s="40">
        <f t="shared" si="9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>BF17+BG17+BH17+BI17</f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2.25" customHeight="1" x14ac:dyDescent="0.25">
      <c r="A18" s="84" t="s">
        <v>50</v>
      </c>
      <c r="B18" s="179" t="s">
        <v>179</v>
      </c>
      <c r="C18" s="182" t="s">
        <v>131</v>
      </c>
      <c r="D18" s="180" t="s">
        <v>178</v>
      </c>
      <c r="E18" s="32">
        <f>AK18+AP18+AU18+AZ18+BE18+BJ18+BO18</f>
        <v>337765.2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>
        <f>AL18+AM18+AN18</f>
        <v>32458.6</v>
      </c>
      <c r="AL18" s="33">
        <v>1184.7</v>
      </c>
      <c r="AM18" s="15">
        <v>2533.6</v>
      </c>
      <c r="AN18" s="15">
        <v>28740.3</v>
      </c>
      <c r="AO18" s="15"/>
      <c r="AP18" s="40">
        <f>SUM(AQ18:AT18)</f>
        <v>34142.800000000003</v>
      </c>
      <c r="AQ18" s="15">
        <v>1258.5999999999999</v>
      </c>
      <c r="AR18" s="15">
        <v>3757.3</v>
      </c>
      <c r="AS18" s="15">
        <v>29126.9</v>
      </c>
      <c r="AT18" s="15"/>
      <c r="AU18" s="40">
        <f>SUM(AV18:AY18)</f>
        <v>37269</v>
      </c>
      <c r="AV18" s="15">
        <v>1440.7</v>
      </c>
      <c r="AW18" s="15">
        <v>2663.9</v>
      </c>
      <c r="AX18" s="15">
        <v>33164.400000000001</v>
      </c>
      <c r="AY18" s="15"/>
      <c r="AZ18" s="40">
        <f>SUM(BA18:BD18)</f>
        <v>33016.800000000003</v>
      </c>
      <c r="BA18" s="15">
        <v>1503</v>
      </c>
      <c r="BB18" s="15">
        <v>2201.4</v>
      </c>
      <c r="BC18" s="15">
        <v>29312.400000000001</v>
      </c>
      <c r="BD18" s="15"/>
      <c r="BE18" s="40">
        <f>SUM(BF18:BI18)</f>
        <v>33069.5</v>
      </c>
      <c r="BF18" s="15">
        <v>1556.2</v>
      </c>
      <c r="BG18" s="15">
        <v>2201.4</v>
      </c>
      <c r="BH18" s="15">
        <v>29311.9</v>
      </c>
      <c r="BI18" s="54"/>
      <c r="BJ18" s="49">
        <f t="shared" si="2"/>
        <v>33561.699999999997</v>
      </c>
      <c r="BK18" s="15"/>
      <c r="BL18" s="15"/>
      <c r="BM18" s="15">
        <v>33561.699999999997</v>
      </c>
      <c r="BN18" s="15"/>
      <c r="BO18" s="49">
        <f>BP18+BQ18+BR18+BS18</f>
        <v>134246.79999999999</v>
      </c>
      <c r="BP18" s="15"/>
      <c r="BQ18" s="15"/>
      <c r="BR18" s="15">
        <v>134246.79999999999</v>
      </c>
      <c r="BS18" s="39"/>
    </row>
    <row r="19" spans="1:71" s="41" customFormat="1" ht="121.5" customHeight="1" x14ac:dyDescent="0.25">
      <c r="A19" s="84" t="s">
        <v>51</v>
      </c>
      <c r="B19" s="14" t="s">
        <v>125</v>
      </c>
      <c r="C19" s="181" t="s">
        <v>24</v>
      </c>
      <c r="D19" s="29" t="s">
        <v>129</v>
      </c>
      <c r="E19" s="32">
        <f>BE19+BJ19</f>
        <v>18425.04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/>
      <c r="AL19" s="33"/>
      <c r="AM19" s="15"/>
      <c r="AN19" s="15"/>
      <c r="AO19" s="15"/>
      <c r="AP19" s="40"/>
      <c r="AQ19" s="15"/>
      <c r="AR19" s="15"/>
      <c r="AS19" s="15"/>
      <c r="AT19" s="15"/>
      <c r="AU19" s="40"/>
      <c r="AV19" s="15"/>
      <c r="AW19" s="15"/>
      <c r="AX19" s="15"/>
      <c r="AY19" s="15"/>
      <c r="AZ19" s="40"/>
      <c r="BA19" s="15"/>
      <c r="BB19" s="15"/>
      <c r="BC19" s="15"/>
      <c r="BD19" s="15"/>
      <c r="BE19" s="40">
        <f>SUM(BF19:BI19)</f>
        <v>3070.84</v>
      </c>
      <c r="BF19" s="15"/>
      <c r="BG19" s="15"/>
      <c r="BH19" s="15">
        <v>3070.84</v>
      </c>
      <c r="BI19" s="54"/>
      <c r="BJ19" s="49">
        <f t="shared" si="2"/>
        <v>15354.2</v>
      </c>
      <c r="BK19" s="15"/>
      <c r="BL19" s="15"/>
      <c r="BM19" s="15">
        <v>15354.2</v>
      </c>
      <c r="BN19" s="15"/>
      <c r="BO19" s="49"/>
      <c r="BP19" s="15"/>
      <c r="BQ19" s="15"/>
      <c r="BR19" s="15"/>
      <c r="BS19" s="39"/>
    </row>
    <row r="20" spans="1:71" s="41" customFormat="1" ht="171" customHeight="1" x14ac:dyDescent="0.25">
      <c r="A20" s="84" t="s">
        <v>52</v>
      </c>
      <c r="B20" s="14" t="s">
        <v>116</v>
      </c>
      <c r="C20" s="14" t="s">
        <v>24</v>
      </c>
      <c r="D20" s="14" t="s">
        <v>153</v>
      </c>
      <c r="E20" s="32">
        <f>I20+O20+T20+Z20+AF20+AK20+AP20+AU20+AZ20</f>
        <v>24845.7</v>
      </c>
      <c r="F20" s="40"/>
      <c r="G20" s="40"/>
      <c r="H20" s="40"/>
      <c r="I20" s="40">
        <f t="shared" si="0"/>
        <v>1240.3</v>
      </c>
      <c r="J20" s="15"/>
      <c r="K20" s="15"/>
      <c r="L20" s="15">
        <v>1240.3</v>
      </c>
      <c r="M20" s="15"/>
      <c r="N20" s="15"/>
      <c r="O20" s="40">
        <f t="shared" si="1"/>
        <v>1087.8</v>
      </c>
      <c r="P20" s="15"/>
      <c r="Q20" s="15"/>
      <c r="R20" s="15">
        <v>1087.8</v>
      </c>
      <c r="S20" s="15"/>
      <c r="T20" s="40">
        <f t="shared" si="8"/>
        <v>1342</v>
      </c>
      <c r="U20" s="15"/>
      <c r="V20" s="15"/>
      <c r="W20" s="15"/>
      <c r="X20" s="15">
        <v>1342</v>
      </c>
      <c r="Y20" s="15"/>
      <c r="Z20" s="40">
        <f t="shared" si="9"/>
        <v>1480.2</v>
      </c>
      <c r="AA20" s="15"/>
      <c r="AB20" s="15"/>
      <c r="AC20" s="15"/>
      <c r="AD20" s="15">
        <v>1480.2</v>
      </c>
      <c r="AE20" s="15"/>
      <c r="AF20" s="40">
        <f t="shared" si="3"/>
        <v>7427.9</v>
      </c>
      <c r="AG20" s="15"/>
      <c r="AH20" s="15">
        <v>4947.3999999999996</v>
      </c>
      <c r="AI20" s="15">
        <v>2480.5</v>
      </c>
      <c r="AJ20" s="15"/>
      <c r="AK20" s="40">
        <f t="shared" si="4"/>
        <v>2768.9</v>
      </c>
      <c r="AL20" s="15"/>
      <c r="AM20" s="15"/>
      <c r="AN20" s="15">
        <v>2768.9</v>
      </c>
      <c r="AO20" s="15"/>
      <c r="AP20" s="40">
        <f t="shared" si="5"/>
        <v>2868.7999999999997</v>
      </c>
      <c r="AQ20" s="15"/>
      <c r="AR20" s="15">
        <v>156.19999999999999</v>
      </c>
      <c r="AS20" s="15">
        <v>2712.6</v>
      </c>
      <c r="AT20" s="15"/>
      <c r="AU20" s="40">
        <f t="shared" si="6"/>
        <v>3558.8</v>
      </c>
      <c r="AV20" s="15"/>
      <c r="AW20" s="15"/>
      <c r="AX20" s="15">
        <v>3558.8</v>
      </c>
      <c r="AY20" s="15"/>
      <c r="AZ20" s="40">
        <f t="shared" ref="AZ20:AZ34" si="10">BA20+BB20+BC20+BD20</f>
        <v>3071</v>
      </c>
      <c r="BA20" s="15"/>
      <c r="BB20" s="15"/>
      <c r="BC20" s="15">
        <v>3071</v>
      </c>
      <c r="BD20" s="15"/>
      <c r="BE20" s="40">
        <f t="shared" ref="BE20:BE25" si="11">BF20+BG20+BH20+BI20</f>
        <v>0</v>
      </c>
      <c r="BF20" s="15"/>
      <c r="BG20" s="15"/>
      <c r="BH20" s="15"/>
      <c r="BI20" s="54"/>
      <c r="BJ20" s="49">
        <f t="shared" si="2"/>
        <v>0</v>
      </c>
      <c r="BK20" s="15"/>
      <c r="BL20" s="15"/>
      <c r="BM20" s="15"/>
      <c r="BN20" s="15"/>
      <c r="BO20" s="49"/>
      <c r="BP20" s="15"/>
      <c r="BQ20" s="15"/>
      <c r="BR20" s="15"/>
      <c r="BS20" s="39"/>
    </row>
    <row r="21" spans="1:71" s="41" customFormat="1" ht="84" customHeight="1" x14ac:dyDescent="0.25">
      <c r="A21" s="84" t="s">
        <v>53</v>
      </c>
      <c r="B21" s="14" t="s">
        <v>161</v>
      </c>
      <c r="C21" s="14" t="s">
        <v>69</v>
      </c>
      <c r="D21" s="14" t="s">
        <v>162</v>
      </c>
      <c r="E21" s="32">
        <f>AU21+AZ21+BE21+BJ21</f>
        <v>250</v>
      </c>
      <c r="F21" s="40"/>
      <c r="G21" s="40"/>
      <c r="H21" s="40"/>
      <c r="I21" s="40"/>
      <c r="J21" s="15"/>
      <c r="K21" s="15"/>
      <c r="L21" s="15"/>
      <c r="M21" s="15"/>
      <c r="N21" s="15"/>
      <c r="O21" s="40"/>
      <c r="P21" s="15"/>
      <c r="Q21" s="15"/>
      <c r="R21" s="15"/>
      <c r="S21" s="15"/>
      <c r="T21" s="40"/>
      <c r="U21" s="15"/>
      <c r="V21" s="15"/>
      <c r="W21" s="15"/>
      <c r="X21" s="15"/>
      <c r="Y21" s="15"/>
      <c r="Z21" s="40"/>
      <c r="AA21" s="15"/>
      <c r="AB21" s="15"/>
      <c r="AC21" s="15"/>
      <c r="AD21" s="15"/>
      <c r="AE21" s="15"/>
      <c r="AF21" s="40"/>
      <c r="AG21" s="15"/>
      <c r="AH21" s="15"/>
      <c r="AI21" s="15"/>
      <c r="AJ21" s="15"/>
      <c r="AK21" s="40"/>
      <c r="AL21" s="15"/>
      <c r="AM21" s="15"/>
      <c r="AN21" s="15"/>
      <c r="AO21" s="15"/>
      <c r="AP21" s="40"/>
      <c r="AQ21" s="15"/>
      <c r="AR21" s="15"/>
      <c r="AS21" s="15"/>
      <c r="AT21" s="15"/>
      <c r="AU21" s="40">
        <f>AV21+AW21+AX21+AY21</f>
        <v>50</v>
      </c>
      <c r="AV21" s="15"/>
      <c r="AW21" s="15"/>
      <c r="AX21" s="15">
        <v>50</v>
      </c>
      <c r="AY21" s="15"/>
      <c r="AZ21" s="40">
        <f>BA21+BB21+BC21</f>
        <v>50</v>
      </c>
      <c r="BA21" s="15"/>
      <c r="BB21" s="15"/>
      <c r="BC21" s="15">
        <v>50</v>
      </c>
      <c r="BD21" s="15"/>
      <c r="BE21" s="40">
        <f>BF21+BG21+BH21</f>
        <v>50</v>
      </c>
      <c r="BF21" s="15"/>
      <c r="BG21" s="15"/>
      <c r="BH21" s="15">
        <v>50</v>
      </c>
      <c r="BI21" s="54"/>
      <c r="BJ21" s="49">
        <f>BK21+BL21+BM21</f>
        <v>100</v>
      </c>
      <c r="BK21" s="15"/>
      <c r="BL21" s="15"/>
      <c r="BM21" s="15">
        <v>100</v>
      </c>
      <c r="BN21" s="15"/>
      <c r="BO21" s="49"/>
      <c r="BP21" s="15"/>
      <c r="BQ21" s="15"/>
      <c r="BR21" s="15"/>
      <c r="BS21" s="39"/>
    </row>
    <row r="22" spans="1:71" s="41" customFormat="1" ht="72" customHeight="1" x14ac:dyDescent="0.25">
      <c r="A22" s="84" t="s">
        <v>54</v>
      </c>
      <c r="B22" s="14" t="s">
        <v>121</v>
      </c>
      <c r="C22" s="14" t="s">
        <v>25</v>
      </c>
      <c r="D22" s="14" t="s">
        <v>142</v>
      </c>
      <c r="E22" s="32">
        <f>AK22+AP22+AU22+AZ22+BE22+BJ22+BO22</f>
        <v>31.3</v>
      </c>
      <c r="F22" s="44"/>
      <c r="G22" s="44"/>
      <c r="H22" s="44"/>
      <c r="I22" s="40">
        <f t="shared" si="0"/>
        <v>0</v>
      </c>
      <c r="J22" s="47"/>
      <c r="K22" s="47"/>
      <c r="L22" s="47"/>
      <c r="M22" s="47"/>
      <c r="N22" s="47"/>
      <c r="O22" s="40">
        <f t="shared" si="1"/>
        <v>0</v>
      </c>
      <c r="P22" s="47"/>
      <c r="Q22" s="47"/>
      <c r="R22" s="47"/>
      <c r="S22" s="47"/>
      <c r="T22" s="40">
        <f t="shared" si="8"/>
        <v>0</v>
      </c>
      <c r="U22" s="46"/>
      <c r="V22" s="47"/>
      <c r="W22" s="47"/>
      <c r="X22" s="47"/>
      <c r="Y22" s="47"/>
      <c r="Z22" s="40">
        <f t="shared" si="9"/>
        <v>0</v>
      </c>
      <c r="AA22" s="46"/>
      <c r="AB22" s="47"/>
      <c r="AC22" s="47"/>
      <c r="AD22" s="47"/>
      <c r="AE22" s="47"/>
      <c r="AF22" s="40">
        <f t="shared" si="3"/>
        <v>0</v>
      </c>
      <c r="AG22" s="47"/>
      <c r="AH22" s="47"/>
      <c r="AI22" s="47"/>
      <c r="AJ22" s="47"/>
      <c r="AK22" s="40">
        <f t="shared" si="4"/>
        <v>31.3</v>
      </c>
      <c r="AL22" s="47"/>
      <c r="AM22" s="47"/>
      <c r="AN22" s="47">
        <v>31.3</v>
      </c>
      <c r="AO22" s="47"/>
      <c r="AP22" s="40">
        <f t="shared" si="5"/>
        <v>0</v>
      </c>
      <c r="AQ22" s="47"/>
      <c r="AR22" s="47"/>
      <c r="AS22" s="47"/>
      <c r="AT22" s="47"/>
      <c r="AU22" s="40">
        <f t="shared" si="6"/>
        <v>0</v>
      </c>
      <c r="AV22" s="47"/>
      <c r="AW22" s="47"/>
      <c r="AX22" s="47"/>
      <c r="AY22" s="47"/>
      <c r="AZ22" s="40">
        <f t="shared" si="10"/>
        <v>0</v>
      </c>
      <c r="BA22" s="47"/>
      <c r="BB22" s="47"/>
      <c r="BC22" s="47"/>
      <c r="BD22" s="47"/>
      <c r="BE22" s="40">
        <f t="shared" si="11"/>
        <v>0</v>
      </c>
      <c r="BF22" s="47"/>
      <c r="BG22" s="47"/>
      <c r="BH22" s="47"/>
      <c r="BI22" s="175"/>
      <c r="BJ22" s="49">
        <f t="shared" si="2"/>
        <v>0</v>
      </c>
      <c r="BK22" s="47"/>
      <c r="BL22" s="47"/>
      <c r="BM22" s="47"/>
      <c r="BN22" s="47"/>
      <c r="BO22" s="203"/>
      <c r="BP22" s="47"/>
      <c r="BQ22" s="47"/>
      <c r="BR22" s="47"/>
      <c r="BS22" s="39"/>
    </row>
    <row r="23" spans="1:71" s="36" customFormat="1" ht="80.25" customHeight="1" x14ac:dyDescent="0.25">
      <c r="A23" s="84" t="s">
        <v>55</v>
      </c>
      <c r="B23" s="29" t="s">
        <v>104</v>
      </c>
      <c r="C23" s="29" t="s">
        <v>36</v>
      </c>
      <c r="D23" s="103" t="s">
        <v>165</v>
      </c>
      <c r="E23" s="32">
        <f>AZ23+BE23+BJ23</f>
        <v>380.79999999999995</v>
      </c>
      <c r="F23" s="40"/>
      <c r="G23" s="40"/>
      <c r="H23" s="40"/>
      <c r="I23" s="40"/>
      <c r="J23" s="15"/>
      <c r="K23" s="15"/>
      <c r="L23" s="15"/>
      <c r="M23" s="15"/>
      <c r="N23" s="15"/>
      <c r="O23" s="40"/>
      <c r="P23" s="15"/>
      <c r="Q23" s="15"/>
      <c r="R23" s="15"/>
      <c r="S23" s="15"/>
      <c r="T23" s="40"/>
      <c r="U23" s="15"/>
      <c r="V23" s="15"/>
      <c r="W23" s="15"/>
      <c r="X23" s="15"/>
      <c r="Y23" s="15"/>
      <c r="Z23" s="40"/>
      <c r="AA23" s="15"/>
      <c r="AB23" s="15"/>
      <c r="AC23" s="15"/>
      <c r="AD23" s="15"/>
      <c r="AE23" s="15"/>
      <c r="AF23" s="40"/>
      <c r="AG23" s="15"/>
      <c r="AH23" s="15"/>
      <c r="AI23" s="15"/>
      <c r="AJ23" s="15"/>
      <c r="AK23" s="40"/>
      <c r="AL23" s="15"/>
      <c r="AM23" s="15"/>
      <c r="AN23" s="15"/>
      <c r="AO23" s="15"/>
      <c r="AP23" s="40"/>
      <c r="AQ23" s="15"/>
      <c r="AR23" s="15"/>
      <c r="AS23" s="15"/>
      <c r="AT23" s="15"/>
      <c r="AU23" s="40"/>
      <c r="AV23" s="15"/>
      <c r="AW23" s="15"/>
      <c r="AX23" s="15"/>
      <c r="AY23" s="54"/>
      <c r="AZ23" s="40">
        <f>BA23+BB23+BC23+BD23</f>
        <v>190.39999999999998</v>
      </c>
      <c r="BA23" s="15"/>
      <c r="BB23" s="15">
        <v>138.69999999999999</v>
      </c>
      <c r="BC23" s="15">
        <v>51.7</v>
      </c>
      <c r="BD23" s="54"/>
      <c r="BE23" s="40">
        <f t="shared" si="11"/>
        <v>190.39999999999998</v>
      </c>
      <c r="BF23" s="15"/>
      <c r="BG23" s="15">
        <v>138.69999999999999</v>
      </c>
      <c r="BH23" s="15">
        <v>51.7</v>
      </c>
      <c r="BI23" s="54"/>
      <c r="BJ23" s="49">
        <f t="shared" si="2"/>
        <v>0</v>
      </c>
      <c r="BK23" s="15"/>
      <c r="BL23" s="15"/>
      <c r="BM23" s="15">
        <v>0</v>
      </c>
      <c r="BN23" s="15"/>
      <c r="BO23" s="49"/>
      <c r="BP23" s="15"/>
      <c r="BQ23" s="15"/>
      <c r="BR23" s="15"/>
      <c r="BS23" s="39"/>
    </row>
    <row r="24" spans="1:71" s="41" customFormat="1" ht="82.5" customHeight="1" x14ac:dyDescent="0.25">
      <c r="A24" s="84" t="s">
        <v>56</v>
      </c>
      <c r="B24" s="14" t="s">
        <v>84</v>
      </c>
      <c r="C24" s="14" t="s">
        <v>36</v>
      </c>
      <c r="D24" s="14" t="s">
        <v>163</v>
      </c>
      <c r="E24" s="32">
        <f>T24+Z24+AF24+AK24+AP24+AU24+AZ24+BJ24+BO24</f>
        <v>1479.7999999999997</v>
      </c>
      <c r="F24" s="49"/>
      <c r="G24" s="40"/>
      <c r="H24" s="40"/>
      <c r="I24" s="40">
        <f t="shared" si="0"/>
        <v>0</v>
      </c>
      <c r="J24" s="47"/>
      <c r="K24" s="15"/>
      <c r="L24" s="15"/>
      <c r="M24" s="15"/>
      <c r="N24" s="15"/>
      <c r="O24" s="40">
        <f t="shared" si="1"/>
        <v>0</v>
      </c>
      <c r="P24" s="33"/>
      <c r="Q24" s="15"/>
      <c r="R24" s="15"/>
      <c r="S24" s="48"/>
      <c r="T24" s="44">
        <f t="shared" si="8"/>
        <v>375.9</v>
      </c>
      <c r="U24" s="15"/>
      <c r="V24" s="15"/>
      <c r="W24" s="15">
        <v>246.9</v>
      </c>
      <c r="X24" s="15">
        <v>129</v>
      </c>
      <c r="Y24" s="47"/>
      <c r="Z24" s="44">
        <f t="shared" si="9"/>
        <v>274</v>
      </c>
      <c r="AA24" s="15"/>
      <c r="AB24" s="15"/>
      <c r="AC24" s="15">
        <v>145</v>
      </c>
      <c r="AD24" s="15">
        <v>129</v>
      </c>
      <c r="AE24" s="47"/>
      <c r="AF24" s="44">
        <f t="shared" si="3"/>
        <v>285.89999999999998</v>
      </c>
      <c r="AG24" s="15"/>
      <c r="AH24" s="15">
        <v>156.9</v>
      </c>
      <c r="AI24" s="15">
        <v>129</v>
      </c>
      <c r="AJ24" s="47"/>
      <c r="AK24" s="44">
        <f t="shared" si="4"/>
        <v>122</v>
      </c>
      <c r="AL24" s="15"/>
      <c r="AM24" s="15">
        <v>85.4</v>
      </c>
      <c r="AN24" s="15">
        <v>36.6</v>
      </c>
      <c r="AO24" s="48"/>
      <c r="AP24" s="44">
        <f t="shared" si="5"/>
        <v>231.6</v>
      </c>
      <c r="AQ24" s="15"/>
      <c r="AR24" s="15">
        <v>162.1</v>
      </c>
      <c r="AS24" s="15">
        <v>69.5</v>
      </c>
      <c r="AT24" s="48"/>
      <c r="AU24" s="44">
        <f t="shared" si="6"/>
        <v>190.39999999999998</v>
      </c>
      <c r="AV24" s="15"/>
      <c r="AW24" s="15">
        <v>138.69999999999999</v>
      </c>
      <c r="AX24" s="15">
        <v>51.7</v>
      </c>
      <c r="AY24" s="48"/>
      <c r="AZ24" s="44">
        <f t="shared" si="10"/>
        <v>0</v>
      </c>
      <c r="BA24" s="15"/>
      <c r="BB24" s="15"/>
      <c r="BC24" s="15"/>
      <c r="BD24" s="48"/>
      <c r="BE24" s="44">
        <f t="shared" si="11"/>
        <v>0</v>
      </c>
      <c r="BF24" s="15"/>
      <c r="BG24" s="15"/>
      <c r="BH24" s="15"/>
      <c r="BI24" s="55"/>
      <c r="BJ24" s="49">
        <f t="shared" si="2"/>
        <v>0</v>
      </c>
      <c r="BK24" s="48"/>
      <c r="BL24" s="48"/>
      <c r="BM24" s="48"/>
      <c r="BN24" s="48"/>
      <c r="BO24" s="202"/>
      <c r="BP24" s="48"/>
      <c r="BQ24" s="48"/>
      <c r="BR24" s="48"/>
      <c r="BS24" s="39"/>
    </row>
    <row r="25" spans="1:71" s="41" customFormat="1" ht="102" customHeight="1" x14ac:dyDescent="0.25">
      <c r="A25" s="84" t="s">
        <v>57</v>
      </c>
      <c r="B25" s="14" t="s">
        <v>21</v>
      </c>
      <c r="C25" s="14" t="s">
        <v>27</v>
      </c>
      <c r="D25" s="14" t="s">
        <v>143</v>
      </c>
      <c r="E25" s="32">
        <f>I25+O25+T25+Z25+AF25+AK25+AP25+AU25+AZ25+BE25+BJ25+BO25</f>
        <v>1104.2</v>
      </c>
      <c r="F25" s="40"/>
      <c r="G25" s="40"/>
      <c r="H25" s="40"/>
      <c r="I25" s="40">
        <f t="shared" si="0"/>
        <v>114.8</v>
      </c>
      <c r="J25" s="15"/>
      <c r="K25" s="15"/>
      <c r="L25" s="15">
        <v>114.8</v>
      </c>
      <c r="M25" s="15"/>
      <c r="N25" s="15"/>
      <c r="O25" s="40">
        <f t="shared" si="1"/>
        <v>342.4</v>
      </c>
      <c r="P25" s="15"/>
      <c r="Q25" s="15"/>
      <c r="R25" s="15">
        <v>342.4</v>
      </c>
      <c r="S25" s="15"/>
      <c r="T25" s="40">
        <f t="shared" si="8"/>
        <v>399</v>
      </c>
      <c r="U25" s="15"/>
      <c r="V25" s="15"/>
      <c r="W25" s="15"/>
      <c r="X25" s="15">
        <v>399</v>
      </c>
      <c r="Y25" s="15"/>
      <c r="Z25" s="40">
        <f t="shared" si="9"/>
        <v>248</v>
      </c>
      <c r="AA25" s="15"/>
      <c r="AB25" s="15"/>
      <c r="AC25" s="15"/>
      <c r="AD25" s="15">
        <v>248</v>
      </c>
      <c r="AE25" s="15"/>
      <c r="AF25" s="40">
        <f t="shared" si="3"/>
        <v>0</v>
      </c>
      <c r="AG25" s="15"/>
      <c r="AH25" s="15"/>
      <c r="AI25" s="15"/>
      <c r="AJ25" s="15"/>
      <c r="AK25" s="40">
        <f t="shared" si="4"/>
        <v>0</v>
      </c>
      <c r="AL25" s="15"/>
      <c r="AM25" s="15"/>
      <c r="AN25" s="15">
        <v>0</v>
      </c>
      <c r="AO25" s="15"/>
      <c r="AP25" s="40">
        <f t="shared" si="5"/>
        <v>0</v>
      </c>
      <c r="AQ25" s="15"/>
      <c r="AR25" s="15"/>
      <c r="AS25" s="15"/>
      <c r="AT25" s="15"/>
      <c r="AU25" s="40">
        <f t="shared" si="6"/>
        <v>0</v>
      </c>
      <c r="AV25" s="15"/>
      <c r="AW25" s="15"/>
      <c r="AX25" s="15"/>
      <c r="AY25" s="15"/>
      <c r="AZ25" s="40">
        <f t="shared" si="10"/>
        <v>0</v>
      </c>
      <c r="BA25" s="15"/>
      <c r="BB25" s="15"/>
      <c r="BC25" s="15"/>
      <c r="BD25" s="15"/>
      <c r="BE25" s="40">
        <f t="shared" si="11"/>
        <v>0</v>
      </c>
      <c r="BF25" s="15"/>
      <c r="BG25" s="15"/>
      <c r="BH25" s="15"/>
      <c r="BI25" s="54"/>
      <c r="BJ25" s="49">
        <f t="shared" si="2"/>
        <v>0</v>
      </c>
      <c r="BK25" s="15"/>
      <c r="BL25" s="15"/>
      <c r="BM25" s="15"/>
      <c r="BN25" s="15"/>
      <c r="BO25" s="49"/>
      <c r="BP25" s="15"/>
      <c r="BQ25" s="15"/>
      <c r="BR25" s="15"/>
      <c r="BS25" s="39"/>
    </row>
    <row r="26" spans="1:71" s="41" customFormat="1" ht="91.5" customHeight="1" x14ac:dyDescent="0.25">
      <c r="A26" s="84" t="s">
        <v>58</v>
      </c>
      <c r="B26" s="29" t="s">
        <v>112</v>
      </c>
      <c r="C26" s="29" t="s">
        <v>27</v>
      </c>
      <c r="D26" s="103" t="s">
        <v>113</v>
      </c>
      <c r="E26" s="172">
        <f>AZ26+BE26+BJ26</f>
        <v>7244.1</v>
      </c>
      <c r="F26" s="39"/>
      <c r="G26" s="39"/>
      <c r="H26" s="170"/>
      <c r="I26" s="170"/>
      <c r="J26" s="39"/>
      <c r="K26" s="39"/>
      <c r="L26" s="39"/>
      <c r="M26" s="39"/>
      <c r="N26" s="39"/>
      <c r="O26" s="170"/>
      <c r="P26" s="39"/>
      <c r="Q26" s="39"/>
      <c r="R26" s="39"/>
      <c r="S26" s="39"/>
      <c r="T26" s="170"/>
      <c r="U26" s="39"/>
      <c r="V26" s="39"/>
      <c r="W26" s="39"/>
      <c r="X26" s="39"/>
      <c r="Y26" s="39"/>
      <c r="Z26" s="170"/>
      <c r="AA26" s="39"/>
      <c r="AB26" s="39"/>
      <c r="AC26" s="39"/>
      <c r="AD26" s="39"/>
      <c r="AE26" s="39"/>
      <c r="AF26" s="170"/>
      <c r="AG26" s="39"/>
      <c r="AH26" s="39"/>
      <c r="AI26" s="39"/>
      <c r="AJ26" s="39"/>
      <c r="AK26" s="170"/>
      <c r="AL26" s="39"/>
      <c r="AM26" s="39"/>
      <c r="AN26" s="39"/>
      <c r="AO26" s="39"/>
      <c r="AP26" s="170"/>
      <c r="AQ26" s="39"/>
      <c r="AR26" s="39"/>
      <c r="AS26" s="39"/>
      <c r="AT26" s="39"/>
      <c r="AU26" s="170"/>
      <c r="AV26" s="39"/>
      <c r="AW26" s="39"/>
      <c r="AX26" s="39"/>
      <c r="AY26" s="39"/>
      <c r="AZ26" s="173">
        <f>BC26</f>
        <v>486.7</v>
      </c>
      <c r="BA26" s="171"/>
      <c r="BB26" s="171"/>
      <c r="BC26" s="171">
        <v>486.7</v>
      </c>
      <c r="BD26" s="171"/>
      <c r="BE26" s="173">
        <f>BH26</f>
        <v>655.8</v>
      </c>
      <c r="BF26" s="171"/>
      <c r="BG26" s="171"/>
      <c r="BH26" s="171">
        <v>655.8</v>
      </c>
      <c r="BI26" s="176"/>
      <c r="BJ26" s="49">
        <f t="shared" si="2"/>
        <v>6101.6</v>
      </c>
      <c r="BK26" s="171"/>
      <c r="BL26" s="171"/>
      <c r="BM26" s="171">
        <v>6101.6</v>
      </c>
      <c r="BN26" s="171"/>
      <c r="BO26" s="204"/>
      <c r="BP26" s="171"/>
      <c r="BQ26" s="171"/>
      <c r="BR26" s="171"/>
      <c r="BS26" s="39"/>
    </row>
    <row r="27" spans="1:71" s="41" customFormat="1" ht="130.5" customHeight="1" x14ac:dyDescent="0.25">
      <c r="A27" s="84" t="s">
        <v>59</v>
      </c>
      <c r="B27" s="14" t="s">
        <v>96</v>
      </c>
      <c r="C27" s="14" t="s">
        <v>69</v>
      </c>
      <c r="D27" s="14" t="s">
        <v>146</v>
      </c>
      <c r="E27" s="32">
        <f>T27+Z27+AF27+AK27+AP27+AU27</f>
        <v>569284.19999999995</v>
      </c>
      <c r="F27" s="40"/>
      <c r="G27" s="40"/>
      <c r="H27" s="40"/>
      <c r="I27" s="40">
        <f t="shared" si="0"/>
        <v>0</v>
      </c>
      <c r="J27" s="15"/>
      <c r="K27" s="15"/>
      <c r="L27" s="15"/>
      <c r="M27" s="15"/>
      <c r="N27" s="15"/>
      <c r="O27" s="40">
        <f t="shared" si="1"/>
        <v>0</v>
      </c>
      <c r="P27" s="15"/>
      <c r="Q27" s="15"/>
      <c r="R27" s="15"/>
      <c r="S27" s="15"/>
      <c r="T27" s="40">
        <f t="shared" si="8"/>
        <v>85101.4</v>
      </c>
      <c r="U27" s="15"/>
      <c r="V27" s="15"/>
      <c r="W27" s="15">
        <v>20793.3</v>
      </c>
      <c r="X27" s="15">
        <v>64308.1</v>
      </c>
      <c r="Y27" s="15"/>
      <c r="Z27" s="40">
        <f t="shared" si="9"/>
        <v>151317</v>
      </c>
      <c r="AA27" s="15"/>
      <c r="AB27" s="15">
        <v>10000</v>
      </c>
      <c r="AC27" s="15">
        <v>68727.100000000006</v>
      </c>
      <c r="AD27" s="15">
        <v>72589.899999999994</v>
      </c>
      <c r="AE27" s="15"/>
      <c r="AF27" s="40">
        <f t="shared" si="3"/>
        <v>74962.100000000006</v>
      </c>
      <c r="AG27" s="15"/>
      <c r="AH27" s="15">
        <v>7113</v>
      </c>
      <c r="AI27" s="15">
        <v>67849.100000000006</v>
      </c>
      <c r="AJ27" s="15"/>
      <c r="AK27" s="40">
        <f>AL27+AM27+AN27</f>
        <v>73745.899999999994</v>
      </c>
      <c r="AL27" s="15">
        <v>166.7</v>
      </c>
      <c r="AM27" s="15">
        <v>89.8</v>
      </c>
      <c r="AN27" s="15">
        <v>73489.399999999994</v>
      </c>
      <c r="AO27" s="15"/>
      <c r="AP27" s="40">
        <f t="shared" si="5"/>
        <v>91263.8</v>
      </c>
      <c r="AQ27" s="15">
        <v>163</v>
      </c>
      <c r="AR27" s="15">
        <v>12156.3</v>
      </c>
      <c r="AS27" s="15">
        <v>78944.5</v>
      </c>
      <c r="AT27" s="15"/>
      <c r="AU27" s="40">
        <f t="shared" si="6"/>
        <v>92894</v>
      </c>
      <c r="AV27" s="15">
        <v>1462.6</v>
      </c>
      <c r="AW27" s="15">
        <v>12899.2</v>
      </c>
      <c r="AX27" s="15">
        <v>78532.2</v>
      </c>
      <c r="AY27" s="15"/>
      <c r="AZ27" s="40">
        <f t="shared" si="10"/>
        <v>0</v>
      </c>
      <c r="BA27" s="15"/>
      <c r="BB27" s="15"/>
      <c r="BC27" s="15"/>
      <c r="BD27" s="15"/>
      <c r="BE27" s="40">
        <f>BF27+BG27+BH27+BI27</f>
        <v>0</v>
      </c>
      <c r="BF27" s="15"/>
      <c r="BG27" s="15"/>
      <c r="BH27" s="15"/>
      <c r="BI27" s="54"/>
      <c r="BJ27" s="49">
        <f t="shared" si="2"/>
        <v>0</v>
      </c>
      <c r="BK27" s="15"/>
      <c r="BL27" s="15"/>
      <c r="BM27" s="15"/>
      <c r="BN27" s="15"/>
      <c r="BO27" s="49"/>
      <c r="BP27" s="15"/>
      <c r="BQ27" s="15"/>
      <c r="BR27" s="15"/>
      <c r="BS27" s="39"/>
    </row>
    <row r="28" spans="1:71" s="36" customFormat="1" ht="80.25" customHeight="1" x14ac:dyDescent="0.25">
      <c r="A28" s="84" t="s">
        <v>60</v>
      </c>
      <c r="B28" s="14" t="s">
        <v>109</v>
      </c>
      <c r="C28" s="14" t="s">
        <v>69</v>
      </c>
      <c r="D28" s="103" t="s">
        <v>149</v>
      </c>
      <c r="E28" s="32">
        <f>AZ28+BE28+BJ28</f>
        <v>385131.30000000005</v>
      </c>
      <c r="F28" s="40"/>
      <c r="G28" s="40"/>
      <c r="H28" s="40"/>
      <c r="I28" s="40"/>
      <c r="J28" s="15"/>
      <c r="K28" s="15"/>
      <c r="L28" s="15"/>
      <c r="M28" s="15"/>
      <c r="N28" s="15"/>
      <c r="O28" s="40"/>
      <c r="P28" s="15"/>
      <c r="Q28" s="15"/>
      <c r="R28" s="15"/>
      <c r="S28" s="15"/>
      <c r="T28" s="40"/>
      <c r="U28" s="15"/>
      <c r="V28" s="15"/>
      <c r="W28" s="15"/>
      <c r="X28" s="15"/>
      <c r="Y28" s="15"/>
      <c r="Z28" s="40"/>
      <c r="AA28" s="15"/>
      <c r="AB28" s="15"/>
      <c r="AC28" s="15"/>
      <c r="AD28" s="15"/>
      <c r="AE28" s="15"/>
      <c r="AF28" s="40"/>
      <c r="AG28" s="15"/>
      <c r="AH28" s="15"/>
      <c r="AI28" s="15"/>
      <c r="AJ28" s="15"/>
      <c r="AK28" s="40"/>
      <c r="AL28" s="15"/>
      <c r="AM28" s="15"/>
      <c r="AN28" s="15"/>
      <c r="AO28" s="15"/>
      <c r="AP28" s="40"/>
      <c r="AQ28" s="15"/>
      <c r="AR28" s="15"/>
      <c r="AS28" s="15"/>
      <c r="AT28" s="15"/>
      <c r="AU28" s="40"/>
      <c r="AV28" s="15"/>
      <c r="AW28" s="15"/>
      <c r="AX28" s="15"/>
      <c r="AY28" s="54"/>
      <c r="AZ28" s="40">
        <f>BA28+BB28+BC28+BD28</f>
        <v>81414.5</v>
      </c>
      <c r="BA28" s="15">
        <v>4444.6000000000004</v>
      </c>
      <c r="BB28" s="15">
        <v>780.9</v>
      </c>
      <c r="BC28" s="15">
        <v>76189</v>
      </c>
      <c r="BD28" s="54"/>
      <c r="BE28" s="40">
        <f>BF28+BG28+BH28+BI28</f>
        <v>80142.100000000006</v>
      </c>
      <c r="BF28" s="15">
        <v>154.9</v>
      </c>
      <c r="BG28" s="15">
        <v>87.2</v>
      </c>
      <c r="BH28" s="15">
        <v>79900</v>
      </c>
      <c r="BI28" s="54"/>
      <c r="BJ28" s="49">
        <f t="shared" si="2"/>
        <v>223574.7</v>
      </c>
      <c r="BK28" s="15"/>
      <c r="BL28" s="15"/>
      <c r="BM28" s="15">
        <v>223574.7</v>
      </c>
      <c r="BN28" s="15"/>
      <c r="BO28" s="49"/>
      <c r="BP28" s="15"/>
      <c r="BQ28" s="15"/>
      <c r="BR28" s="15"/>
      <c r="BS28" s="39"/>
    </row>
    <row r="29" spans="1:71" s="36" customFormat="1" ht="99.75" customHeight="1" x14ac:dyDescent="0.25">
      <c r="A29" s="84" t="s">
        <v>61</v>
      </c>
      <c r="B29" s="14" t="s">
        <v>157</v>
      </c>
      <c r="C29" s="14" t="s">
        <v>32</v>
      </c>
      <c r="D29" s="14" t="s">
        <v>159</v>
      </c>
      <c r="E29" s="32">
        <f>I29+O29+T29+Z29+AF29+AK29+AP29+AU29+AZ29+BE29+BJ29+BO29</f>
        <v>1122.3</v>
      </c>
      <c r="F29" s="44"/>
      <c r="G29" s="44"/>
      <c r="H29" s="44"/>
      <c r="I29" s="40">
        <f t="shared" ref="I29" si="12">J29+K29+L29+M29</f>
        <v>125.7</v>
      </c>
      <c r="J29" s="47"/>
      <c r="K29" s="47"/>
      <c r="L29" s="47">
        <v>125.7</v>
      </c>
      <c r="M29" s="47"/>
      <c r="N29" s="47"/>
      <c r="O29" s="40">
        <f t="shared" ref="O29" si="13">P29+Q29+R29+S29</f>
        <v>224.2</v>
      </c>
      <c r="P29" s="43"/>
      <c r="Q29" s="47"/>
      <c r="R29" s="47">
        <v>224.2</v>
      </c>
      <c r="S29" s="47"/>
      <c r="T29" s="40">
        <f t="shared" ref="T29" si="14">U29+V29+W29+X29</f>
        <v>178.6</v>
      </c>
      <c r="U29" s="43"/>
      <c r="V29" s="47"/>
      <c r="W29" s="47"/>
      <c r="X29" s="47">
        <v>178.6</v>
      </c>
      <c r="Y29" s="47"/>
      <c r="Z29" s="40">
        <f>AA29+AB29+AC29+AD29</f>
        <v>242.8</v>
      </c>
      <c r="AA29" s="43"/>
      <c r="AB29" s="47"/>
      <c r="AC29" s="47"/>
      <c r="AD29" s="47">
        <v>242.8</v>
      </c>
      <c r="AE29" s="47"/>
      <c r="AF29" s="40">
        <f t="shared" ref="AF29" si="15">AG29+AH29+AI29+AJ29</f>
        <v>156.19999999999999</v>
      </c>
      <c r="AG29" s="47"/>
      <c r="AH29" s="47"/>
      <c r="AI29" s="47">
        <v>156.19999999999999</v>
      </c>
      <c r="AJ29" s="47"/>
      <c r="AK29" s="40">
        <f t="shared" ref="AK29" si="16">AL29+AM29+AN29+AO29</f>
        <v>91.9</v>
      </c>
      <c r="AL29" s="47"/>
      <c r="AM29" s="47"/>
      <c r="AN29" s="47">
        <v>91.9</v>
      </c>
      <c r="AO29" s="47"/>
      <c r="AP29" s="40">
        <f t="shared" ref="AP29" si="17">AQ29+AR29+AS29+AT29</f>
        <v>102.9</v>
      </c>
      <c r="AQ29" s="47"/>
      <c r="AR29" s="47"/>
      <c r="AS29" s="47">
        <v>102.9</v>
      </c>
      <c r="AT29" s="47"/>
      <c r="AU29" s="40">
        <f t="shared" ref="AU29" si="18">AV29+AW29+AX29+AY29</f>
        <v>0</v>
      </c>
      <c r="AV29" s="47"/>
      <c r="AW29" s="47"/>
      <c r="AX29" s="47"/>
      <c r="AY29" s="47"/>
      <c r="AZ29" s="40">
        <f t="shared" ref="AZ29" si="19">BA29+BB29+BC29+BD29</f>
        <v>0</v>
      </c>
      <c r="BA29" s="47"/>
      <c r="BB29" s="47"/>
      <c r="BC29" s="47"/>
      <c r="BD29" s="47"/>
      <c r="BE29" s="40">
        <f>BF29+BG29+BH29+BI29</f>
        <v>0</v>
      </c>
      <c r="BF29" s="47"/>
      <c r="BG29" s="47"/>
      <c r="BH29" s="47"/>
      <c r="BI29" s="175"/>
      <c r="BJ29" s="49">
        <f t="shared" si="2"/>
        <v>0</v>
      </c>
      <c r="BK29" s="47"/>
      <c r="BL29" s="47"/>
      <c r="BM29" s="47"/>
      <c r="BN29" s="47"/>
      <c r="BO29" s="203"/>
      <c r="BP29" s="47"/>
      <c r="BQ29" s="47"/>
      <c r="BR29" s="47"/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150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47"/>
      <c r="BL30" s="47"/>
      <c r="BM30" s="47">
        <v>1032</v>
      </c>
      <c r="BN30" s="47"/>
      <c r="BO30" s="203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193</v>
      </c>
      <c r="C31" s="13" t="s">
        <v>26</v>
      </c>
      <c r="D31" s="30" t="s">
        <v>194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53"/>
      <c r="BL31" s="53"/>
      <c r="BM31" s="53" t="s">
        <v>195</v>
      </c>
      <c r="BN31" s="53"/>
      <c r="BO31" s="205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126</v>
      </c>
      <c r="C32" s="14" t="s">
        <v>70</v>
      </c>
      <c r="D32" s="14" t="s">
        <v>177</v>
      </c>
      <c r="E32" s="32">
        <f>O32+T32+Z32+AF32+AK32+AP32+AU32+AZ32+BE32</f>
        <v>40547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8"/>
        <v>0</v>
      </c>
      <c r="U32" s="15"/>
      <c r="V32" s="15"/>
      <c r="W32" s="15"/>
      <c r="X32" s="15"/>
      <c r="Y32" s="15"/>
      <c r="Z32" s="40">
        <f t="shared" si="9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5915</v>
      </c>
      <c r="AV32" s="15"/>
      <c r="AW32" s="15">
        <v>344.6</v>
      </c>
      <c r="AX32" s="15">
        <v>5570.4</v>
      </c>
      <c r="AY32" s="54"/>
      <c r="AZ32" s="40">
        <f t="shared" si="10"/>
        <v>5117.1000000000004</v>
      </c>
      <c r="BA32" s="15"/>
      <c r="BB32" s="15">
        <v>344.6</v>
      </c>
      <c r="BC32" s="15">
        <v>4772.5</v>
      </c>
      <c r="BD32" s="54"/>
      <c r="BE32" s="40">
        <f>BF32+BG32+BH32+BI32</f>
        <v>5005.7000000000007</v>
      </c>
      <c r="BF32" s="15"/>
      <c r="BG32" s="15">
        <v>344.6</v>
      </c>
      <c r="BH32" s="15">
        <v>4661.1000000000004</v>
      </c>
      <c r="BI32" s="54"/>
      <c r="BJ32" s="49">
        <f t="shared" si="2"/>
        <v>0</v>
      </c>
      <c r="BK32" s="15"/>
      <c r="BL32" s="15"/>
      <c r="BM32" s="15"/>
      <c r="BN32" s="15"/>
      <c r="BO32" s="49"/>
      <c r="BP32" s="15"/>
      <c r="BQ32" s="15"/>
      <c r="BR32" s="15"/>
      <c r="BS32" s="39"/>
    </row>
    <row r="33" spans="1:71" s="36" customFormat="1" ht="132" customHeight="1" x14ac:dyDescent="0.25">
      <c r="A33" s="84" t="s">
        <v>65</v>
      </c>
      <c r="B33" s="14" t="s">
        <v>133</v>
      </c>
      <c r="C33" s="14" t="s">
        <v>31</v>
      </c>
      <c r="D33" s="14" t="s">
        <v>168</v>
      </c>
      <c r="E33" s="32">
        <f>H33+I33+O33+T33+Z33+AF33+AK33+AP33+AU33+AZ33+BE33+BJ33+BO33</f>
        <v>764721.7</v>
      </c>
      <c r="F33" s="49"/>
      <c r="G33" s="40"/>
      <c r="H33" s="40">
        <v>47172.6</v>
      </c>
      <c r="I33" s="40">
        <f t="shared" si="0"/>
        <v>56045.200000000004</v>
      </c>
      <c r="J33" s="15"/>
      <c r="K33" s="15">
        <v>13776.4</v>
      </c>
      <c r="L33" s="15">
        <v>42268.800000000003</v>
      </c>
      <c r="M33" s="15"/>
      <c r="N33" s="15"/>
      <c r="O33" s="40">
        <f t="shared" si="1"/>
        <v>123529.9</v>
      </c>
      <c r="P33" s="15">
        <v>28009.3</v>
      </c>
      <c r="Q33" s="15">
        <v>33484.1</v>
      </c>
      <c r="R33" s="15">
        <v>62036.5</v>
      </c>
      <c r="S33" s="15"/>
      <c r="T33" s="40">
        <f t="shared" si="8"/>
        <v>38450.5</v>
      </c>
      <c r="U33" s="15"/>
      <c r="V33" s="15"/>
      <c r="W33" s="15">
        <v>7599.2</v>
      </c>
      <c r="X33" s="15">
        <v>30851.3</v>
      </c>
      <c r="Y33" s="15"/>
      <c r="Z33" s="40">
        <f t="shared" si="9"/>
        <v>62166.700000000004</v>
      </c>
      <c r="AA33" s="15"/>
      <c r="AB33" s="15"/>
      <c r="AC33" s="15">
        <v>28453.9</v>
      </c>
      <c r="AD33" s="15">
        <v>33712.800000000003</v>
      </c>
      <c r="AE33" s="15"/>
      <c r="AF33" s="40">
        <f t="shared" si="3"/>
        <v>62883.6</v>
      </c>
      <c r="AG33" s="15"/>
      <c r="AH33" s="15">
        <v>28673.1</v>
      </c>
      <c r="AI33" s="15">
        <v>34210.5</v>
      </c>
      <c r="AJ33" s="15"/>
      <c r="AK33" s="40">
        <f t="shared" si="4"/>
        <v>39074.300000000003</v>
      </c>
      <c r="AL33" s="15"/>
      <c r="AM33" s="15">
        <v>5000</v>
      </c>
      <c r="AN33" s="15">
        <v>34074.300000000003</v>
      </c>
      <c r="AO33" s="15"/>
      <c r="AP33" s="40">
        <f t="shared" si="5"/>
        <v>253707.7</v>
      </c>
      <c r="AQ33" s="15">
        <v>127739.7</v>
      </c>
      <c r="AR33" s="15">
        <v>79415.5</v>
      </c>
      <c r="AS33" s="15">
        <v>46552.5</v>
      </c>
      <c r="AT33" s="15"/>
      <c r="AU33" s="44">
        <f t="shared" si="6"/>
        <v>44343.5</v>
      </c>
      <c r="AV33" s="15"/>
      <c r="AW33" s="15">
        <v>15000</v>
      </c>
      <c r="AX33" s="15">
        <v>29343.5</v>
      </c>
      <c r="AY33" s="54"/>
      <c r="AZ33" s="44">
        <f t="shared" si="10"/>
        <v>20291.599999999999</v>
      </c>
      <c r="BA33" s="15"/>
      <c r="BB33" s="15"/>
      <c r="BC33" s="15">
        <v>20291.599999999999</v>
      </c>
      <c r="BD33" s="54"/>
      <c r="BE33" s="44">
        <f>BF33+BG33+BH33+BI33</f>
        <v>17056.099999999999</v>
      </c>
      <c r="BF33" s="15"/>
      <c r="BG33" s="15"/>
      <c r="BH33" s="15">
        <v>17056.099999999999</v>
      </c>
      <c r="BI33" s="54"/>
      <c r="BJ33" s="49">
        <f t="shared" si="2"/>
        <v>0</v>
      </c>
      <c r="BK33" s="15"/>
      <c r="BL33" s="15"/>
      <c r="BM33" s="15"/>
      <c r="BN33" s="15"/>
      <c r="BO33" s="49"/>
      <c r="BP33" s="15"/>
      <c r="BQ33" s="15"/>
      <c r="BR33" s="15"/>
      <c r="BS33" s="39"/>
    </row>
    <row r="34" spans="1:71" s="36" customFormat="1" ht="93.75" customHeight="1" x14ac:dyDescent="0.25">
      <c r="A34" s="84" t="s">
        <v>76</v>
      </c>
      <c r="B34" s="80" t="s">
        <v>191</v>
      </c>
      <c r="C34" s="20" t="s">
        <v>34</v>
      </c>
      <c r="D34" s="81" t="s">
        <v>192</v>
      </c>
      <c r="E34" s="82">
        <f>AF34+AK34+AP34+AU34+AZ34+BE34+BJ34+BO34</f>
        <v>2040</v>
      </c>
      <c r="F34" s="49"/>
      <c r="G34" s="40"/>
      <c r="H34" s="40"/>
      <c r="I34" s="40">
        <f t="shared" si="0"/>
        <v>0</v>
      </c>
      <c r="J34" s="47"/>
      <c r="K34" s="15"/>
      <c r="L34" s="15"/>
      <c r="M34" s="15"/>
      <c r="N34" s="15"/>
      <c r="O34" s="40">
        <f t="shared" si="1"/>
        <v>0</v>
      </c>
      <c r="P34" s="33"/>
      <c r="Q34" s="15"/>
      <c r="R34" s="15"/>
      <c r="S34" s="48"/>
      <c r="T34" s="44">
        <f t="shared" si="8"/>
        <v>0</v>
      </c>
      <c r="U34" s="15"/>
      <c r="V34" s="15"/>
      <c r="W34" s="15"/>
      <c r="X34" s="15"/>
      <c r="Y34" s="47"/>
      <c r="Z34" s="44">
        <f t="shared" si="9"/>
        <v>0</v>
      </c>
      <c r="AA34" s="15"/>
      <c r="AB34" s="15"/>
      <c r="AC34" s="15"/>
      <c r="AD34" s="15"/>
      <c r="AE34" s="48"/>
      <c r="AF34" s="44">
        <f t="shared" si="3"/>
        <v>410</v>
      </c>
      <c r="AG34" s="15"/>
      <c r="AH34" s="15"/>
      <c r="AI34" s="15">
        <v>410</v>
      </c>
      <c r="AJ34" s="48"/>
      <c r="AK34" s="44">
        <f t="shared" si="4"/>
        <v>339</v>
      </c>
      <c r="AL34" s="15"/>
      <c r="AM34" s="15"/>
      <c r="AN34" s="15">
        <v>339</v>
      </c>
      <c r="AO34" s="48"/>
      <c r="AP34" s="44">
        <f t="shared" si="5"/>
        <v>516</v>
      </c>
      <c r="AQ34" s="15"/>
      <c r="AR34" s="15"/>
      <c r="AS34" s="15">
        <v>516</v>
      </c>
      <c r="AT34" s="47"/>
      <c r="AU34" s="44">
        <f t="shared" si="6"/>
        <v>45</v>
      </c>
      <c r="AV34" s="15"/>
      <c r="AW34" s="15"/>
      <c r="AX34" s="83">
        <v>45</v>
      </c>
      <c r="AY34" s="55"/>
      <c r="AZ34" s="44">
        <f t="shared" si="10"/>
        <v>160</v>
      </c>
      <c r="BA34" s="15"/>
      <c r="BB34" s="15"/>
      <c r="BC34" s="15">
        <v>160</v>
      </c>
      <c r="BD34" s="55"/>
      <c r="BE34" s="44">
        <f>BF34+BG34+BH34+BI34</f>
        <v>160</v>
      </c>
      <c r="BF34" s="15"/>
      <c r="BG34" s="15"/>
      <c r="BH34" s="15">
        <v>160</v>
      </c>
      <c r="BI34" s="55"/>
      <c r="BJ34" s="49">
        <f t="shared" si="2"/>
        <v>410</v>
      </c>
      <c r="BK34" s="48"/>
      <c r="BL34" s="48"/>
      <c r="BM34" s="48">
        <v>410</v>
      </c>
      <c r="BN34" s="48"/>
      <c r="BO34" s="202"/>
      <c r="BP34" s="48"/>
      <c r="BQ34" s="48"/>
      <c r="BR34" s="48"/>
      <c r="BS34" s="39"/>
    </row>
    <row r="35" spans="1:71" s="36" customFormat="1" ht="93.75" customHeight="1" x14ac:dyDescent="0.25">
      <c r="A35" s="84" t="s">
        <v>77</v>
      </c>
      <c r="B35" s="14" t="s">
        <v>79</v>
      </c>
      <c r="C35" s="13" t="s">
        <v>34</v>
      </c>
      <c r="D35" s="14" t="s">
        <v>80</v>
      </c>
      <c r="E35" s="32">
        <v>0</v>
      </c>
      <c r="F35" s="49"/>
      <c r="G35" s="40"/>
      <c r="H35" s="40"/>
      <c r="I35" s="40">
        <v>0</v>
      </c>
      <c r="J35" s="47"/>
      <c r="K35" s="15"/>
      <c r="L35" s="15"/>
      <c r="M35" s="15"/>
      <c r="N35" s="15"/>
      <c r="O35" s="40">
        <v>0</v>
      </c>
      <c r="P35" s="33"/>
      <c r="Q35" s="15"/>
      <c r="R35" s="15"/>
      <c r="S35" s="48"/>
      <c r="T35" s="44">
        <v>0</v>
      </c>
      <c r="U35" s="15"/>
      <c r="V35" s="15"/>
      <c r="W35" s="15"/>
      <c r="X35" s="15"/>
      <c r="Y35" s="47"/>
      <c r="Z35" s="44">
        <v>0</v>
      </c>
      <c r="AA35" s="15"/>
      <c r="AB35" s="15"/>
      <c r="AC35" s="15"/>
      <c r="AD35" s="15"/>
      <c r="AE35" s="48"/>
      <c r="AF35" s="44">
        <v>0</v>
      </c>
      <c r="AG35" s="15"/>
      <c r="AH35" s="15"/>
      <c r="AI35" s="15"/>
      <c r="AJ35" s="48"/>
      <c r="AK35" s="44">
        <v>0</v>
      </c>
      <c r="AL35" s="15"/>
      <c r="AM35" s="15"/>
      <c r="AN35" s="15"/>
      <c r="AO35" s="48"/>
      <c r="AP35" s="44">
        <v>0</v>
      </c>
      <c r="AQ35" s="15"/>
      <c r="AR35" s="15"/>
      <c r="AS35" s="15"/>
      <c r="AT35" s="47"/>
      <c r="AU35" s="44">
        <v>0</v>
      </c>
      <c r="AV35" s="15"/>
      <c r="AW35" s="15"/>
      <c r="AX35" s="15"/>
      <c r="AY35" s="55"/>
      <c r="AZ35" s="44">
        <v>0</v>
      </c>
      <c r="BA35" s="15"/>
      <c r="BB35" s="15"/>
      <c r="BC35" s="15"/>
      <c r="BD35" s="55"/>
      <c r="BE35" s="44">
        <v>0</v>
      </c>
      <c r="BF35" s="15"/>
      <c r="BG35" s="15"/>
      <c r="BH35" s="15"/>
      <c r="BI35" s="55"/>
      <c r="BJ35" s="49">
        <f t="shared" si="2"/>
        <v>0</v>
      </c>
      <c r="BK35" s="48"/>
      <c r="BL35" s="48"/>
      <c r="BM35" s="48"/>
      <c r="BN35" s="48"/>
      <c r="BO35" s="202"/>
      <c r="BP35" s="48"/>
      <c r="BQ35" s="48"/>
      <c r="BR35" s="48"/>
      <c r="BS35" s="39"/>
    </row>
    <row r="36" spans="1:71" s="36" customFormat="1" ht="94.5" customHeight="1" x14ac:dyDescent="0.25">
      <c r="A36" s="84" t="s">
        <v>78</v>
      </c>
      <c r="B36" s="14" t="s">
        <v>122</v>
      </c>
      <c r="C36" s="14" t="s">
        <v>35</v>
      </c>
      <c r="D36" s="14" t="s">
        <v>152</v>
      </c>
      <c r="E36" s="32">
        <f>T36+Z36+AF36+AK36+AP36+AU36+AZ36+BE36+BJ36</f>
        <v>901.40000000000009</v>
      </c>
      <c r="F36" s="40"/>
      <c r="G36" s="40"/>
      <c r="H36" s="40"/>
      <c r="I36" s="40">
        <f t="shared" si="0"/>
        <v>0</v>
      </c>
      <c r="J36" s="15"/>
      <c r="K36" s="15"/>
      <c r="L36" s="15"/>
      <c r="M36" s="15"/>
      <c r="N36" s="15"/>
      <c r="O36" s="40">
        <f t="shared" si="1"/>
        <v>0</v>
      </c>
      <c r="P36" s="15"/>
      <c r="Q36" s="15"/>
      <c r="R36" s="15"/>
      <c r="S36" s="15"/>
      <c r="T36" s="40">
        <f t="shared" si="8"/>
        <v>39.4</v>
      </c>
      <c r="U36" s="15"/>
      <c r="V36" s="15"/>
      <c r="W36" s="15"/>
      <c r="X36" s="15">
        <v>39.4</v>
      </c>
      <c r="Y36" s="15"/>
      <c r="Z36" s="40">
        <f t="shared" si="9"/>
        <v>40.4</v>
      </c>
      <c r="AA36" s="15"/>
      <c r="AB36" s="15"/>
      <c r="AC36" s="15"/>
      <c r="AD36" s="15">
        <v>40.4</v>
      </c>
      <c r="AE36" s="15"/>
      <c r="AF36" s="40">
        <f t="shared" si="3"/>
        <v>34.799999999999997</v>
      </c>
      <c r="AG36" s="15"/>
      <c r="AH36" s="15"/>
      <c r="AI36" s="15">
        <v>34.799999999999997</v>
      </c>
      <c r="AJ36" s="15"/>
      <c r="AK36" s="40">
        <f t="shared" si="4"/>
        <v>26</v>
      </c>
      <c r="AL36" s="15"/>
      <c r="AM36" s="15"/>
      <c r="AN36" s="15">
        <v>26</v>
      </c>
      <c r="AO36" s="15"/>
      <c r="AP36" s="40">
        <f t="shared" si="5"/>
        <v>11</v>
      </c>
      <c r="AQ36" s="15"/>
      <c r="AR36" s="15"/>
      <c r="AS36" s="15">
        <v>11</v>
      </c>
      <c r="AT36" s="15"/>
      <c r="AU36" s="40">
        <f t="shared" si="6"/>
        <v>262.60000000000002</v>
      </c>
      <c r="AV36" s="15"/>
      <c r="AW36" s="15"/>
      <c r="AX36" s="15">
        <v>262.60000000000002</v>
      </c>
      <c r="AY36" s="54"/>
      <c r="AZ36" s="40">
        <f>BA36+BB36+BC36+BD36</f>
        <v>248.1</v>
      </c>
      <c r="BA36" s="15"/>
      <c r="BB36" s="15"/>
      <c r="BC36" s="15">
        <v>248.1</v>
      </c>
      <c r="BD36" s="54"/>
      <c r="BE36" s="40">
        <f>BF36+BG36+BH36+BI36</f>
        <v>239.1</v>
      </c>
      <c r="BF36" s="15"/>
      <c r="BG36" s="15"/>
      <c r="BH36" s="15">
        <v>239.1</v>
      </c>
      <c r="BI36" s="54"/>
      <c r="BJ36" s="49">
        <f t="shared" si="2"/>
        <v>0</v>
      </c>
      <c r="BK36" s="15"/>
      <c r="BL36" s="15"/>
      <c r="BM36" s="15"/>
      <c r="BN36" s="15"/>
      <c r="BO36" s="49"/>
      <c r="BP36" s="15"/>
      <c r="BQ36" s="15"/>
      <c r="BR36" s="15"/>
      <c r="BS36" s="39"/>
    </row>
    <row r="37" spans="1:71" s="36" customFormat="1" ht="66.75" customHeight="1" x14ac:dyDescent="0.25">
      <c r="A37" s="84" t="s">
        <v>94</v>
      </c>
      <c r="B37" s="14" t="s">
        <v>196</v>
      </c>
      <c r="C37" s="14" t="s">
        <v>93</v>
      </c>
      <c r="D37" s="14" t="s">
        <v>197</v>
      </c>
      <c r="E37" s="32">
        <f>AK37+AP37+AU37+AZ37+BE37+BJ37+BO37</f>
        <v>19524.5</v>
      </c>
      <c r="F37" s="40"/>
      <c r="G37" s="40"/>
      <c r="H37" s="40"/>
      <c r="I37" s="40"/>
      <c r="J37" s="15"/>
      <c r="K37" s="15"/>
      <c r="L37" s="15"/>
      <c r="M37" s="15"/>
      <c r="N37" s="15"/>
      <c r="O37" s="40"/>
      <c r="P37" s="15"/>
      <c r="Q37" s="15"/>
      <c r="R37" s="15"/>
      <c r="S37" s="15"/>
      <c r="T37" s="40"/>
      <c r="U37" s="15"/>
      <c r="V37" s="15"/>
      <c r="W37" s="15"/>
      <c r="X37" s="15"/>
      <c r="Y37" s="15"/>
      <c r="Z37" s="40"/>
      <c r="AA37" s="15"/>
      <c r="AB37" s="15"/>
      <c r="AC37" s="15"/>
      <c r="AD37" s="15"/>
      <c r="AE37" s="15"/>
      <c r="AF37" s="40"/>
      <c r="AG37" s="15"/>
      <c r="AH37" s="15"/>
      <c r="AI37" s="15"/>
      <c r="AJ37" s="15"/>
      <c r="AK37" s="40">
        <f t="shared" si="4"/>
        <v>3744.5</v>
      </c>
      <c r="AL37" s="15"/>
      <c r="AM37" s="15">
        <v>1966.1</v>
      </c>
      <c r="AN37" s="15">
        <v>1778.4</v>
      </c>
      <c r="AO37" s="15"/>
      <c r="AP37" s="40">
        <f t="shared" si="5"/>
        <v>1936.7</v>
      </c>
      <c r="AQ37" s="15"/>
      <c r="AR37" s="15"/>
      <c r="AS37" s="15">
        <v>1936.7</v>
      </c>
      <c r="AT37" s="15"/>
      <c r="AU37" s="40">
        <f t="shared" si="6"/>
        <v>1117.7</v>
      </c>
      <c r="AV37" s="15"/>
      <c r="AW37" s="15"/>
      <c r="AX37" s="15">
        <v>1117.7</v>
      </c>
      <c r="AY37" s="54"/>
      <c r="AZ37" s="40">
        <f>SUM(BA37:BD37)</f>
        <v>1226.9000000000001</v>
      </c>
      <c r="BA37" s="15"/>
      <c r="BB37" s="15"/>
      <c r="BC37" s="15">
        <v>1226.9000000000001</v>
      </c>
      <c r="BD37" s="54"/>
      <c r="BE37" s="40">
        <f>SUM(BF37:BI37)</f>
        <v>9344.2999999999993</v>
      </c>
      <c r="BF37" s="15">
        <v>6031.4</v>
      </c>
      <c r="BG37" s="15">
        <v>1973.7</v>
      </c>
      <c r="BH37" s="15">
        <v>1339.2</v>
      </c>
      <c r="BI37" s="54"/>
      <c r="BJ37" s="49">
        <f t="shared" si="2"/>
        <v>2154.4</v>
      </c>
      <c r="BK37" s="15"/>
      <c r="BL37" s="15"/>
      <c r="BM37" s="15">
        <v>2154.4</v>
      </c>
      <c r="BN37" s="15"/>
      <c r="BO37" s="49"/>
      <c r="BP37" s="15"/>
      <c r="BQ37" s="15"/>
      <c r="BR37" s="15"/>
      <c r="BS37" s="39"/>
    </row>
    <row r="38" spans="1:71" s="36" customFormat="1" ht="174.75" customHeight="1" x14ac:dyDescent="0.25">
      <c r="A38" s="84" t="s">
        <v>95</v>
      </c>
      <c r="B38" s="14" t="s">
        <v>127</v>
      </c>
      <c r="C38" s="14" t="s">
        <v>72</v>
      </c>
      <c r="D38" s="14" t="s">
        <v>205</v>
      </c>
      <c r="E38" s="32">
        <f>T38+Z38+AF38+AK38+AP38+AU38+AZ38+BE38+BJ38+BO38</f>
        <v>546981.30000000005</v>
      </c>
      <c r="F38" s="49"/>
      <c r="G38" s="40"/>
      <c r="H38" s="40"/>
      <c r="I38" s="40">
        <f t="shared" si="0"/>
        <v>0</v>
      </c>
      <c r="J38" s="47"/>
      <c r="K38" s="15"/>
      <c r="L38" s="15"/>
      <c r="M38" s="15"/>
      <c r="N38" s="15"/>
      <c r="O38" s="40">
        <f t="shared" si="1"/>
        <v>0</v>
      </c>
      <c r="P38" s="33"/>
      <c r="Q38" s="15"/>
      <c r="R38" s="15"/>
      <c r="S38" s="48"/>
      <c r="T38" s="44">
        <f t="shared" si="8"/>
        <v>21677.8</v>
      </c>
      <c r="U38" s="15"/>
      <c r="V38" s="15">
        <v>6849.2</v>
      </c>
      <c r="W38" s="15">
        <v>5432.6</v>
      </c>
      <c r="X38" s="15">
        <v>9396</v>
      </c>
      <c r="Y38" s="47"/>
      <c r="Z38" s="44">
        <f t="shared" si="9"/>
        <v>117985.2</v>
      </c>
      <c r="AA38" s="15"/>
      <c r="AB38" s="15">
        <v>12761</v>
      </c>
      <c r="AC38" s="15">
        <v>102833.8</v>
      </c>
      <c r="AD38" s="15">
        <v>2390.4</v>
      </c>
      <c r="AE38" s="15"/>
      <c r="AF38" s="44">
        <f t="shared" si="3"/>
        <v>88771</v>
      </c>
      <c r="AG38" s="15">
        <v>16133.5</v>
      </c>
      <c r="AH38" s="15">
        <v>67486.600000000006</v>
      </c>
      <c r="AI38" s="15">
        <v>5150.8999999999996</v>
      </c>
      <c r="AJ38" s="15"/>
      <c r="AK38" s="44">
        <f t="shared" si="4"/>
        <v>146822.79999999999</v>
      </c>
      <c r="AL38" s="15">
        <v>84592.4</v>
      </c>
      <c r="AM38" s="15">
        <v>58815.4</v>
      </c>
      <c r="AN38" s="15">
        <v>3262.9</v>
      </c>
      <c r="AO38" s="48">
        <v>152.1</v>
      </c>
      <c r="AP38" s="44">
        <f t="shared" si="5"/>
        <v>21408.399999999998</v>
      </c>
      <c r="AQ38" s="15">
        <v>15582.5</v>
      </c>
      <c r="AR38" s="15">
        <v>3289.1</v>
      </c>
      <c r="AS38" s="15">
        <v>2368.1</v>
      </c>
      <c r="AT38" s="48">
        <v>168.7</v>
      </c>
      <c r="AU38" s="44">
        <f t="shared" si="6"/>
        <v>150316.1</v>
      </c>
      <c r="AV38" s="15">
        <v>102823.6</v>
      </c>
      <c r="AW38" s="15">
        <v>42901.5</v>
      </c>
      <c r="AX38" s="15">
        <v>4591</v>
      </c>
      <c r="AY38" s="55"/>
      <c r="AZ38" s="44">
        <f>BA38+BB38+BC38+BD38</f>
        <v>0</v>
      </c>
      <c r="BA38" s="15"/>
      <c r="BB38" s="15"/>
      <c r="BC38" s="15"/>
      <c r="BD38" s="55"/>
      <c r="BE38" s="44">
        <f>BF38+BG38+BH38+BI38</f>
        <v>0</v>
      </c>
      <c r="BF38" s="15"/>
      <c r="BG38" s="15"/>
      <c r="BH38" s="15"/>
      <c r="BI38" s="55"/>
      <c r="BJ38" s="49">
        <f t="shared" si="2"/>
        <v>0</v>
      </c>
      <c r="BK38" s="48"/>
      <c r="BL38" s="48"/>
      <c r="BM38" s="48"/>
      <c r="BN38" s="48"/>
      <c r="BO38" s="202"/>
      <c r="BP38" s="48"/>
      <c r="BQ38" s="48"/>
      <c r="BR38" s="48"/>
      <c r="BS38" s="39"/>
    </row>
    <row r="39" spans="1:71" s="36" customFormat="1" ht="80.25" customHeight="1" x14ac:dyDescent="0.25">
      <c r="A39" s="84" t="s">
        <v>100</v>
      </c>
      <c r="B39" s="14" t="s">
        <v>103</v>
      </c>
      <c r="C39" s="14" t="s">
        <v>72</v>
      </c>
      <c r="D39" s="14" t="s">
        <v>155</v>
      </c>
      <c r="E39" s="32">
        <f>AP39+AU39+AZ39+BE39+BJ39</f>
        <v>110788.50000000001</v>
      </c>
      <c r="F39" s="40"/>
      <c r="G39" s="40"/>
      <c r="H39" s="40"/>
      <c r="I39" s="40"/>
      <c r="J39" s="15"/>
      <c r="K39" s="15"/>
      <c r="L39" s="15"/>
      <c r="M39" s="15"/>
      <c r="N39" s="15"/>
      <c r="O39" s="40"/>
      <c r="P39" s="15"/>
      <c r="Q39" s="15"/>
      <c r="R39" s="15"/>
      <c r="S39" s="15"/>
      <c r="T39" s="40"/>
      <c r="U39" s="15"/>
      <c r="V39" s="15"/>
      <c r="W39" s="15"/>
      <c r="X39" s="15"/>
      <c r="Y39" s="15"/>
      <c r="Z39" s="40"/>
      <c r="AA39" s="15"/>
      <c r="AB39" s="15"/>
      <c r="AC39" s="15"/>
      <c r="AD39" s="15"/>
      <c r="AE39" s="15"/>
      <c r="AF39" s="40"/>
      <c r="AG39" s="15"/>
      <c r="AH39" s="15"/>
      <c r="AI39" s="15"/>
      <c r="AJ39" s="15"/>
      <c r="AK39" s="40"/>
      <c r="AL39" s="15"/>
      <c r="AM39" s="15"/>
      <c r="AN39" s="15"/>
      <c r="AO39" s="15"/>
      <c r="AP39" s="40">
        <f>AQ39+AR39+AS39+AT39</f>
        <v>98954.1</v>
      </c>
      <c r="AQ39" s="15"/>
      <c r="AR39" s="15">
        <v>90030</v>
      </c>
      <c r="AS39" s="15">
        <v>8459.1</v>
      </c>
      <c r="AT39" s="15">
        <v>465</v>
      </c>
      <c r="AU39" s="40">
        <f>AV39+AW39+AX39+AY39</f>
        <v>4039.8</v>
      </c>
      <c r="AV39" s="15"/>
      <c r="AW39" s="15"/>
      <c r="AX39" s="15">
        <v>3774.8</v>
      </c>
      <c r="AY39" s="54">
        <v>265</v>
      </c>
      <c r="AZ39" s="40">
        <f>BA39+BB39+BC39+BD39</f>
        <v>3989.8</v>
      </c>
      <c r="BA39" s="15"/>
      <c r="BB39" s="15"/>
      <c r="BC39" s="15">
        <v>3774.8</v>
      </c>
      <c r="BD39" s="54">
        <v>215</v>
      </c>
      <c r="BE39" s="40">
        <f>BF39+BG39+BH39+BI39</f>
        <v>3789.8</v>
      </c>
      <c r="BF39" s="15"/>
      <c r="BG39" s="15"/>
      <c r="BH39" s="15">
        <v>3774.8</v>
      </c>
      <c r="BI39" s="54">
        <v>15</v>
      </c>
      <c r="BJ39" s="49">
        <f>BK39+BL39+BM39+BN39</f>
        <v>15</v>
      </c>
      <c r="BK39" s="53"/>
      <c r="BL39" s="53"/>
      <c r="BM39" s="53"/>
      <c r="BN39" s="183" t="s">
        <v>134</v>
      </c>
      <c r="BO39" s="206"/>
      <c r="BP39" s="201"/>
      <c r="BQ39" s="201"/>
      <c r="BR39" s="201"/>
    </row>
    <row r="40" spans="1:71" s="36" customFormat="1" ht="60" customHeight="1" x14ac:dyDescent="0.25">
      <c r="A40" s="84" t="s">
        <v>108</v>
      </c>
      <c r="B40" s="14" t="s">
        <v>115</v>
      </c>
      <c r="C40" s="14" t="s">
        <v>101</v>
      </c>
      <c r="D40" s="103" t="s">
        <v>141</v>
      </c>
      <c r="E40" s="32">
        <v>0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/>
      <c r="AQ40" s="15"/>
      <c r="AR40" s="15"/>
      <c r="AS40" s="15"/>
      <c r="AT40" s="15"/>
      <c r="AU40" s="40"/>
      <c r="AV40" s="15"/>
      <c r="AW40" s="15"/>
      <c r="AX40" s="15"/>
      <c r="AY40" s="54"/>
      <c r="AZ40" s="40"/>
      <c r="BA40" s="15"/>
      <c r="BB40" s="15"/>
      <c r="BC40" s="15"/>
      <c r="BD40" s="54"/>
      <c r="BE40" s="40"/>
      <c r="BF40" s="15"/>
      <c r="BG40" s="15"/>
      <c r="BH40" s="15"/>
      <c r="BI40" s="54"/>
      <c r="BJ40" s="49">
        <f t="shared" si="2"/>
        <v>0</v>
      </c>
      <c r="BK40" s="15"/>
      <c r="BL40" s="15"/>
      <c r="BM40" s="15"/>
      <c r="BN40" s="15"/>
      <c r="BO40" s="49"/>
      <c r="BP40" s="15"/>
      <c r="BQ40" s="15"/>
      <c r="BR40" s="15"/>
      <c r="BS40" s="39"/>
    </row>
    <row r="41" spans="1:71" s="36" customFormat="1" ht="80.25" customHeight="1" x14ac:dyDescent="0.25">
      <c r="A41" s="84" t="s">
        <v>128</v>
      </c>
      <c r="B41" s="29" t="s">
        <v>132</v>
      </c>
      <c r="C41" s="29" t="s">
        <v>71</v>
      </c>
      <c r="D41" s="103" t="s">
        <v>151</v>
      </c>
      <c r="E41" s="32">
        <f>AP41+AU41+AZ41+BE41+BJ41</f>
        <v>453.5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>
        <f>AS41+AR41+AQ41+AT41</f>
        <v>103</v>
      </c>
      <c r="AQ41" s="15"/>
      <c r="AR41" s="15"/>
      <c r="AS41" s="15">
        <v>103</v>
      </c>
      <c r="AT41" s="15"/>
      <c r="AU41" s="40">
        <f>AV41+AW41+AX41+AY41</f>
        <v>74</v>
      </c>
      <c r="AV41" s="15"/>
      <c r="AW41" s="15"/>
      <c r="AX41" s="15">
        <v>74</v>
      </c>
      <c r="AY41" s="54"/>
      <c r="AZ41" s="40">
        <f>BA41+BB41+BC41+BD41</f>
        <v>0</v>
      </c>
      <c r="BA41" s="15"/>
      <c r="BB41" s="15"/>
      <c r="BC41" s="15">
        <v>0</v>
      </c>
      <c r="BD41" s="54"/>
      <c r="BE41" s="40">
        <f>BF41+BG41+BH41+BI41</f>
        <v>0</v>
      </c>
      <c r="BF41" s="15"/>
      <c r="BG41" s="15"/>
      <c r="BH41" s="15">
        <v>0</v>
      </c>
      <c r="BI41" s="54"/>
      <c r="BJ41" s="49">
        <f t="shared" si="2"/>
        <v>276.5</v>
      </c>
      <c r="BK41" s="15"/>
      <c r="BL41" s="15"/>
      <c r="BM41" s="15">
        <v>276.5</v>
      </c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158</v>
      </c>
      <c r="B42" s="29" t="s">
        <v>199</v>
      </c>
      <c r="C42" s="14" t="s">
        <v>28</v>
      </c>
      <c r="D42" s="103" t="s">
        <v>198</v>
      </c>
      <c r="E42" s="32">
        <f>AU42+AZ42+BE42</f>
        <v>56006.2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/>
      <c r="AQ42" s="15"/>
      <c r="AR42" s="15"/>
      <c r="AS42" s="15"/>
      <c r="AT42" s="15"/>
      <c r="AU42" s="40">
        <f>AV42+AW42+AX42+AY42</f>
        <v>19873.2</v>
      </c>
      <c r="AV42" s="15"/>
      <c r="AW42" s="15">
        <v>19873.2</v>
      </c>
      <c r="AX42" s="15"/>
      <c r="AY42" s="54"/>
      <c r="AZ42" s="40">
        <f>BA42+BB42+BC42+BD42</f>
        <v>18066.5</v>
      </c>
      <c r="BA42" s="15"/>
      <c r="BB42" s="15">
        <v>18066.5</v>
      </c>
      <c r="BC42" s="15"/>
      <c r="BD42" s="54"/>
      <c r="BE42" s="40">
        <f>BF42+BG42+BH42+BI42</f>
        <v>18066.5</v>
      </c>
      <c r="BF42" s="15"/>
      <c r="BG42" s="15">
        <v>18066.5</v>
      </c>
      <c r="BH42" s="15"/>
      <c r="BI42" s="54"/>
      <c r="BJ42" s="49">
        <f t="shared" si="2"/>
        <v>0</v>
      </c>
      <c r="BK42" s="15"/>
      <c r="BL42" s="15"/>
      <c r="BM42" s="15"/>
      <c r="BN42" s="15"/>
      <c r="BO42" s="49"/>
      <c r="BP42" s="15"/>
      <c r="BQ42" s="15"/>
      <c r="BR42" s="15"/>
      <c r="BS42" s="39"/>
    </row>
    <row r="43" spans="1:71" s="36" customFormat="1" ht="21" customHeight="1" x14ac:dyDescent="0.25">
      <c r="A43" s="53"/>
      <c r="B43" s="34" t="s">
        <v>106</v>
      </c>
      <c r="C43" s="35"/>
      <c r="D43" s="100"/>
      <c r="E43" s="32">
        <f>SUM(E8:E42)</f>
        <v>6624467.9400000004</v>
      </c>
      <c r="F43" s="32">
        <f>SUM(F31:F38)</f>
        <v>0</v>
      </c>
      <c r="G43" s="40">
        <f>SUM(G31:G38)</f>
        <v>0</v>
      </c>
      <c r="H43" s="40">
        <f t="shared" ref="H43:M43" si="20">SUM(H31:H41)</f>
        <v>47172.6</v>
      </c>
      <c r="I43" s="40">
        <f t="shared" si="20"/>
        <v>56045.200000000004</v>
      </c>
      <c r="J43" s="32">
        <f t="shared" si="20"/>
        <v>0</v>
      </c>
      <c r="K43" s="32">
        <f t="shared" si="20"/>
        <v>13776.4</v>
      </c>
      <c r="L43" s="32">
        <f t="shared" si="20"/>
        <v>42268.800000000003</v>
      </c>
      <c r="M43" s="32">
        <f t="shared" si="20"/>
        <v>0</v>
      </c>
      <c r="N43" s="32">
        <f>SUM(N31:N38)</f>
        <v>0</v>
      </c>
      <c r="O43" s="40">
        <f t="shared" ref="O43:T43" si="21">SUM(O31:O41)</f>
        <v>123529.9</v>
      </c>
      <c r="P43" s="32">
        <f t="shared" si="21"/>
        <v>28009.3</v>
      </c>
      <c r="Q43" s="32">
        <f t="shared" si="21"/>
        <v>33484.1</v>
      </c>
      <c r="R43" s="32">
        <f t="shared" si="21"/>
        <v>62036.5</v>
      </c>
      <c r="S43" s="32">
        <f t="shared" si="21"/>
        <v>0</v>
      </c>
      <c r="T43" s="40">
        <f t="shared" si="21"/>
        <v>60167.7</v>
      </c>
      <c r="U43" s="32">
        <f>SUM(U31:U38)</f>
        <v>0</v>
      </c>
      <c r="V43" s="32">
        <f>SUM(V31:V41)</f>
        <v>6849.2</v>
      </c>
      <c r="W43" s="32">
        <f>SUM(W31:W41)</f>
        <v>13031.8</v>
      </c>
      <c r="X43" s="32">
        <f>SUM(X31:X41)</f>
        <v>40286.699999999997</v>
      </c>
      <c r="Y43" s="32">
        <f>SUM(Y31:Y41)</f>
        <v>0</v>
      </c>
      <c r="Z43" s="40">
        <f>SUM(Z31:Z41)</f>
        <v>187501.09999999998</v>
      </c>
      <c r="AA43" s="32">
        <f>SUM(AA31:AA38)</f>
        <v>0</v>
      </c>
      <c r="AB43" s="32">
        <f>SUM(AB31:AB41)</f>
        <v>12761</v>
      </c>
      <c r="AC43" s="32">
        <f>SUM(AC31:AC41)</f>
        <v>133546.4</v>
      </c>
      <c r="AD43" s="32">
        <f>SUM(AD31:AD41)</f>
        <v>41193.700000000004</v>
      </c>
      <c r="AE43" s="32">
        <f>SUM(AE31:AE41)</f>
        <v>0</v>
      </c>
      <c r="AF43" s="40">
        <f t="shared" ref="AF43:AO43" si="22">SUM(AF8:AF41)</f>
        <v>533554.4</v>
      </c>
      <c r="AG43" s="32">
        <f t="shared" si="22"/>
        <v>82601.5</v>
      </c>
      <c r="AH43" s="32">
        <f t="shared" si="22"/>
        <v>183303</v>
      </c>
      <c r="AI43" s="32">
        <f t="shared" si="22"/>
        <v>192589</v>
      </c>
      <c r="AJ43" s="32">
        <f t="shared" si="22"/>
        <v>0</v>
      </c>
      <c r="AK43" s="40">
        <f t="shared" si="22"/>
        <v>732737.40000000014</v>
      </c>
      <c r="AL43" s="32">
        <f t="shared" si="22"/>
        <v>98051.199999999997</v>
      </c>
      <c r="AM43" s="32">
        <f t="shared" si="22"/>
        <v>150403.1</v>
      </c>
      <c r="AN43" s="32">
        <f t="shared" si="22"/>
        <v>239892.90000000002</v>
      </c>
      <c r="AO43" s="32">
        <f t="shared" si="22"/>
        <v>86114</v>
      </c>
      <c r="AP43" s="40">
        <f>SUM(AP8:AP42)</f>
        <v>905570.7</v>
      </c>
      <c r="AQ43" s="32">
        <f>SUM(AQ8:AQ41)</f>
        <v>146249.09999999998</v>
      </c>
      <c r="AR43" s="32">
        <f>SUM(AR8:AR41)</f>
        <v>286350.80000000005</v>
      </c>
      <c r="AS43" s="32">
        <f>SUM(AS8:AS41)</f>
        <v>299032.8</v>
      </c>
      <c r="AT43" s="32">
        <f>SUM(AT8:AT41)</f>
        <v>149438.00000000003</v>
      </c>
      <c r="AU43" s="40">
        <f>SUM(AU8:AU42)</f>
        <v>1093557.2</v>
      </c>
      <c r="AV43" s="32">
        <f>SUM(AV8:AV41)</f>
        <v>106865</v>
      </c>
      <c r="AW43" s="32">
        <f>SUM(AW8:AW41)</f>
        <v>197012.9</v>
      </c>
      <c r="AX43" s="32">
        <f>SUM(AX8:AX41)</f>
        <v>290359.09999999998</v>
      </c>
      <c r="AY43" s="56">
        <f>SUM(AY8:AY41)</f>
        <v>85147</v>
      </c>
      <c r="AZ43" s="40">
        <f>SUM(AZ8:AZ42)</f>
        <v>698205.8</v>
      </c>
      <c r="BA43" s="32">
        <f>SUM(BA8:BA41)</f>
        <v>7152.7000000000007</v>
      </c>
      <c r="BB43" s="32">
        <f>SUM(BB8:BB41)</f>
        <v>13222</v>
      </c>
      <c r="BC43" s="32">
        <f>SUM(BC8:BC41)</f>
        <v>265249.60000000003</v>
      </c>
      <c r="BD43" s="56">
        <f>SUM(BD8:BD41)</f>
        <v>215</v>
      </c>
      <c r="BE43" s="40">
        <f>SUM(BE8:BE42)</f>
        <v>699671.44000000006</v>
      </c>
      <c r="BF43" s="32">
        <f>SUM(BF8:BF41)</f>
        <v>9038.5</v>
      </c>
      <c r="BG43" s="32">
        <f>SUM(BG8:BG41)</f>
        <v>14502.000000000002</v>
      </c>
      <c r="BH43" s="32">
        <f>SUM(BH8:BH42)</f>
        <v>263749.44000000006</v>
      </c>
      <c r="BI43" s="56">
        <f>SUM(BI8:BI41)</f>
        <v>15</v>
      </c>
      <c r="BJ43" s="40">
        <f>SUM(BJ8:BJ42)</f>
        <v>387086.30000000005</v>
      </c>
      <c r="BK43" s="32"/>
      <c r="BL43" s="32"/>
      <c r="BM43" s="32"/>
      <c r="BN43" s="32"/>
      <c r="BO43" s="40"/>
      <c r="BP43" s="32"/>
      <c r="BQ43" s="32"/>
      <c r="BR43" s="32"/>
      <c r="BS43" s="39"/>
    </row>
    <row r="44" spans="1:71" s="36" customFormat="1" ht="24.75" hidden="1" customHeight="1" x14ac:dyDescent="0.25">
      <c r="A44" s="208" t="s">
        <v>67</v>
      </c>
      <c r="B44" s="208"/>
      <c r="C44" s="208"/>
      <c r="D44" s="208"/>
      <c r="E44" s="208"/>
      <c r="F44" s="57"/>
      <c r="G44" s="58"/>
      <c r="H44" s="59"/>
      <c r="I44" s="58"/>
      <c r="J44" s="60"/>
      <c r="K44" s="60"/>
      <c r="L44" s="60"/>
      <c r="M44" s="60"/>
      <c r="N44" s="60"/>
      <c r="O44" s="61"/>
      <c r="P44" s="62"/>
      <c r="Q44" s="60"/>
      <c r="R44" s="60"/>
      <c r="S44" s="60"/>
      <c r="T44" s="61"/>
      <c r="U44" s="63"/>
      <c r="V44" s="62"/>
      <c r="W44" s="60"/>
      <c r="X44" s="60"/>
      <c r="Y44" s="60"/>
      <c r="Z44" s="61"/>
      <c r="AA44" s="63"/>
      <c r="AB44" s="62"/>
      <c r="AC44" s="60"/>
      <c r="AD44" s="60"/>
      <c r="AE44" s="60"/>
      <c r="AF44" s="61"/>
      <c r="AG44" s="62"/>
      <c r="AH44" s="60"/>
      <c r="AI44" s="60"/>
      <c r="AJ44" s="60"/>
      <c r="AK44" s="64"/>
      <c r="AL44" s="62"/>
      <c r="AM44" s="60"/>
      <c r="AN44" s="60"/>
      <c r="AO44" s="60"/>
      <c r="AP44" s="65"/>
      <c r="AQ44" s="62"/>
      <c r="AR44" s="60"/>
      <c r="AS44" s="60"/>
      <c r="AT44" s="60"/>
      <c r="AU44" s="65"/>
      <c r="AV44" s="62"/>
      <c r="AW44" s="60"/>
      <c r="AX44" s="60"/>
      <c r="AY44" s="60"/>
      <c r="AZ44" s="65"/>
      <c r="BA44" s="62"/>
      <c r="BB44" s="60"/>
      <c r="BC44" s="60"/>
      <c r="BD44" s="60"/>
      <c r="BE44" s="65"/>
      <c r="BF44" s="62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</row>
    <row r="45" spans="1:71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92"/>
      <c r="I45" s="146"/>
      <c r="J45" s="60"/>
      <c r="K45" s="60"/>
      <c r="L45" s="60"/>
      <c r="M45" s="60"/>
      <c r="N45" s="60"/>
      <c r="O45" s="147"/>
      <c r="P45" s="62"/>
      <c r="Q45" s="60"/>
      <c r="R45" s="60"/>
      <c r="S45" s="60"/>
      <c r="T45" s="147"/>
      <c r="U45" s="63"/>
      <c r="V45" s="62"/>
      <c r="W45" s="60"/>
      <c r="X45" s="60"/>
      <c r="Y45" s="60"/>
      <c r="Z45" s="147"/>
      <c r="AA45" s="63"/>
      <c r="AB45" s="62"/>
      <c r="AC45" s="60"/>
      <c r="AD45" s="60"/>
      <c r="AE45" s="60"/>
      <c r="AF45" s="147"/>
      <c r="AG45" s="62"/>
      <c r="AH45" s="60"/>
      <c r="AI45" s="60"/>
      <c r="AJ45" s="60"/>
      <c r="AK45" s="148"/>
      <c r="AL45" s="62"/>
      <c r="AM45" s="60"/>
      <c r="AN45" s="60"/>
      <c r="AO45" s="60"/>
      <c r="AP45" s="149"/>
      <c r="AQ45" s="62"/>
      <c r="AR45" s="60"/>
      <c r="AS45" s="60"/>
      <c r="AT45" s="60"/>
      <c r="AU45" s="149"/>
      <c r="AV45" s="62"/>
      <c r="AW45" s="60"/>
      <c r="AX45" s="60"/>
      <c r="AY45" s="60"/>
      <c r="AZ45" s="149"/>
      <c r="BA45" s="62"/>
      <c r="BB45" s="60"/>
      <c r="BC45" s="60"/>
      <c r="BD45" s="60"/>
      <c r="BE45" s="149"/>
      <c r="BF45" s="62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1" s="36" customFormat="1" ht="17.25" customHeight="1" x14ac:dyDescent="0.25">
      <c r="A46" s="89"/>
      <c r="B46" s="92" t="s">
        <v>14</v>
      </c>
      <c r="C46" s="92"/>
      <c r="D46" s="68"/>
      <c r="E46" s="68"/>
      <c r="F46" s="60"/>
      <c r="G46" s="92"/>
      <c r="H46" s="92"/>
      <c r="I46" s="92"/>
      <c r="J46" s="60"/>
      <c r="K46" s="60"/>
      <c r="L46" s="60"/>
      <c r="M46" s="60"/>
      <c r="N46" s="60"/>
      <c r="O46" s="147"/>
      <c r="P46" s="60"/>
      <c r="Q46" s="60"/>
      <c r="R46" s="60"/>
      <c r="S46" s="60"/>
      <c r="T46" s="147"/>
      <c r="U46" s="63"/>
      <c r="V46" s="60"/>
      <c r="W46" s="60"/>
      <c r="X46" s="60"/>
      <c r="Y46" s="60"/>
      <c r="Z46" s="147"/>
      <c r="AA46" s="63"/>
      <c r="AB46" s="60"/>
      <c r="AC46" s="60"/>
      <c r="AD46" s="60"/>
      <c r="AE46" s="60"/>
      <c r="AF46" s="147"/>
      <c r="AG46" s="60"/>
      <c r="AH46" s="60"/>
      <c r="AI46" s="60"/>
      <c r="AJ46" s="60"/>
      <c r="AK46" s="148"/>
      <c r="AL46" s="60"/>
      <c r="AM46" s="60"/>
      <c r="AN46" s="60"/>
      <c r="AO46" s="60"/>
      <c r="AP46" s="149"/>
      <c r="AQ46" s="60"/>
      <c r="AR46" s="60"/>
      <c r="AS46" s="60"/>
      <c r="AT46" s="60"/>
      <c r="AU46" s="149"/>
      <c r="AV46" s="60"/>
      <c r="AW46" s="60"/>
      <c r="AX46" s="60"/>
      <c r="AY46" s="60"/>
      <c r="AZ46" s="149"/>
      <c r="BA46" s="60"/>
      <c r="BB46" s="60"/>
      <c r="BC46" s="60"/>
      <c r="BD46" s="60"/>
      <c r="BE46" s="149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89"/>
      <c r="B47" s="92" t="s">
        <v>15</v>
      </c>
      <c r="C47" s="92"/>
      <c r="D47" s="68"/>
      <c r="E47" s="68"/>
      <c r="F47" s="60"/>
      <c r="G47" s="92"/>
      <c r="H47" s="92"/>
      <c r="I47" s="92"/>
      <c r="J47" s="60"/>
      <c r="K47" s="60"/>
      <c r="L47" s="60"/>
      <c r="M47" s="60"/>
      <c r="N47" s="60"/>
      <c r="O47" s="147"/>
      <c r="P47" s="60"/>
      <c r="Q47" s="60"/>
      <c r="R47" s="60"/>
      <c r="S47" s="60"/>
      <c r="T47" s="147"/>
      <c r="U47" s="63"/>
      <c r="V47" s="60"/>
      <c r="W47" s="60"/>
      <c r="X47" s="60"/>
      <c r="Y47" s="60"/>
      <c r="Z47" s="147"/>
      <c r="AA47" s="63"/>
      <c r="AB47" s="60"/>
      <c r="AC47" s="60"/>
      <c r="AD47" s="60"/>
      <c r="AE47" s="60"/>
      <c r="AF47" s="147"/>
      <c r="AG47" s="60"/>
      <c r="AH47" s="60"/>
      <c r="AI47" s="60"/>
      <c r="AJ47" s="60"/>
      <c r="AK47" s="148"/>
      <c r="AL47" s="60"/>
      <c r="AM47" s="60"/>
      <c r="AN47" s="60"/>
      <c r="AO47" s="60"/>
      <c r="AP47" s="149"/>
      <c r="AQ47" s="60"/>
      <c r="AR47" s="60"/>
      <c r="AS47" s="60"/>
      <c r="AT47" s="60"/>
      <c r="AU47" s="149"/>
      <c r="AV47" s="60"/>
      <c r="AW47" s="60"/>
      <c r="AX47" s="60"/>
      <c r="AY47" s="60"/>
      <c r="AZ47" s="149"/>
      <c r="BA47" s="60"/>
      <c r="BB47" s="60"/>
      <c r="BC47" s="60"/>
      <c r="BD47" s="60"/>
      <c r="BE47" s="14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36.75" customHeight="1" x14ac:dyDescent="0.25">
      <c r="A48" s="67" t="s">
        <v>9</v>
      </c>
      <c r="B48" s="37" t="s">
        <v>0</v>
      </c>
      <c r="C48" s="37" t="s">
        <v>1</v>
      </c>
      <c r="D48" s="31" t="s">
        <v>66</v>
      </c>
      <c r="E48" s="31"/>
      <c r="F48" s="66"/>
      <c r="G48" s="107"/>
      <c r="H48" s="66"/>
      <c r="I48" s="66"/>
      <c r="J48" s="67"/>
      <c r="K48" s="67"/>
      <c r="L48" s="67"/>
      <c r="M48" s="67"/>
      <c r="N48" s="67"/>
      <c r="O48" s="66"/>
      <c r="P48" s="67"/>
      <c r="Q48" s="67"/>
      <c r="R48" s="67"/>
      <c r="S48" s="67"/>
      <c r="T48" s="109"/>
      <c r="U48" s="110"/>
      <c r="V48" s="67"/>
      <c r="W48" s="67"/>
      <c r="X48" s="67"/>
      <c r="Y48" s="67"/>
      <c r="Z48" s="111"/>
      <c r="AA48" s="110"/>
      <c r="AB48" s="67"/>
      <c r="AC48" s="67"/>
      <c r="AD48" s="67"/>
      <c r="AE48" s="67"/>
      <c r="AF48" s="111"/>
      <c r="AG48" s="67"/>
      <c r="AH48" s="67"/>
      <c r="AI48" s="67"/>
      <c r="AJ48" s="67"/>
      <c r="AK48" s="112"/>
      <c r="AL48" s="67"/>
      <c r="AM48" s="67"/>
      <c r="AN48" s="67"/>
      <c r="AO48" s="67"/>
      <c r="AP48" s="113"/>
      <c r="AQ48" s="67"/>
      <c r="AR48" s="67"/>
      <c r="AS48" s="67"/>
      <c r="AT48" s="67"/>
      <c r="AU48" s="113"/>
      <c r="AV48" s="67"/>
      <c r="AW48" s="67"/>
      <c r="AX48" s="67"/>
      <c r="AY48" s="67"/>
      <c r="AZ48" s="113"/>
      <c r="BA48" s="67"/>
      <c r="BB48" s="67"/>
      <c r="BC48" s="67"/>
      <c r="BD48" s="67"/>
      <c r="BE48" s="113"/>
      <c r="BF48" s="67"/>
      <c r="BG48" s="67"/>
      <c r="BH48" s="67"/>
      <c r="BI48" s="67"/>
      <c r="BJ48" s="66"/>
      <c r="BK48" s="67"/>
      <c r="BL48" s="67"/>
      <c r="BM48" s="67"/>
      <c r="BN48" s="67"/>
      <c r="BO48" s="66"/>
      <c r="BP48" s="67"/>
      <c r="BQ48" s="67"/>
      <c r="BR48" s="67"/>
      <c r="BS48" s="39"/>
    </row>
    <row r="49" spans="1:71" s="36" customFormat="1" ht="102.75" customHeight="1" x14ac:dyDescent="0.25">
      <c r="A49" s="84" t="s">
        <v>40</v>
      </c>
      <c r="B49" s="14" t="s">
        <v>118</v>
      </c>
      <c r="C49" s="14" t="s">
        <v>86</v>
      </c>
      <c r="D49" s="14" t="s">
        <v>154</v>
      </c>
      <c r="E49" s="126">
        <f>AK49+AP49+AU49+AZ49+BE49+BJ49</f>
        <v>81483.100000000006</v>
      </c>
      <c r="F49" s="70"/>
      <c r="G49" s="108"/>
      <c r="H49" s="70"/>
      <c r="I49" s="70"/>
      <c r="J49" s="71"/>
      <c r="K49" s="71"/>
      <c r="L49" s="71"/>
      <c r="M49" s="71"/>
      <c r="N49" s="71"/>
      <c r="O49" s="70"/>
      <c r="P49" s="72"/>
      <c r="Q49" s="72"/>
      <c r="R49" s="72"/>
      <c r="S49" s="72"/>
      <c r="T49" s="114"/>
      <c r="U49" s="110"/>
      <c r="V49" s="72"/>
      <c r="W49" s="72"/>
      <c r="X49" s="72"/>
      <c r="Y49" s="72"/>
      <c r="Z49" s="111"/>
      <c r="AA49" s="110"/>
      <c r="AB49" s="72"/>
      <c r="AC49" s="72"/>
      <c r="AD49" s="72"/>
      <c r="AE49" s="72"/>
      <c r="AF49" s="111"/>
      <c r="AG49" s="72"/>
      <c r="AH49" s="72"/>
      <c r="AI49" s="72"/>
      <c r="AJ49" s="72"/>
      <c r="AK49" s="125">
        <f>AN49</f>
        <v>9065.5</v>
      </c>
      <c r="AL49" s="72"/>
      <c r="AM49" s="72"/>
      <c r="AN49" s="72">
        <v>9065.5</v>
      </c>
      <c r="AO49" s="72"/>
      <c r="AP49" s="125">
        <f>AS49</f>
        <v>10423.799999999999</v>
      </c>
      <c r="AQ49" s="72"/>
      <c r="AR49" s="72"/>
      <c r="AS49" s="72">
        <v>10423.799999999999</v>
      </c>
      <c r="AT49" s="72"/>
      <c r="AU49" s="125">
        <f>AX49</f>
        <v>11693.3</v>
      </c>
      <c r="AV49" s="72"/>
      <c r="AW49" s="72"/>
      <c r="AX49" s="72">
        <v>11693.3</v>
      </c>
      <c r="AY49" s="72"/>
      <c r="AZ49" s="115">
        <f>BC49</f>
        <v>10042.6</v>
      </c>
      <c r="BA49" s="72"/>
      <c r="BB49" s="72"/>
      <c r="BC49" s="72">
        <v>10042.6</v>
      </c>
      <c r="BD49" s="72"/>
      <c r="BE49" s="115">
        <f>BH49</f>
        <v>10057.9</v>
      </c>
      <c r="BF49" s="72"/>
      <c r="BG49" s="72"/>
      <c r="BH49" s="72">
        <v>10057.9</v>
      </c>
      <c r="BI49" s="72"/>
      <c r="BJ49" s="178">
        <f>BK49+BL49+BM49+BS49</f>
        <v>30200</v>
      </c>
      <c r="BK49" s="72"/>
      <c r="BL49" s="72"/>
      <c r="BM49" s="72">
        <v>30200</v>
      </c>
      <c r="BN49" s="72"/>
      <c r="BO49" s="178"/>
      <c r="BP49" s="72"/>
      <c r="BQ49" s="72"/>
      <c r="BR49" s="72"/>
      <c r="BS49" s="39"/>
    </row>
    <row r="50" spans="1:71" s="36" customFormat="1" ht="136.5" customHeight="1" x14ac:dyDescent="0.25">
      <c r="A50" s="84" t="s">
        <v>41</v>
      </c>
      <c r="B50" s="14" t="s">
        <v>85</v>
      </c>
      <c r="C50" s="14" t="s">
        <v>87</v>
      </c>
      <c r="D50" s="14" t="s">
        <v>164</v>
      </c>
      <c r="E50" s="28">
        <f>AK50+AP50+AU50</f>
        <v>44213</v>
      </c>
      <c r="F50" s="70"/>
      <c r="G50" s="108"/>
      <c r="H50" s="70"/>
      <c r="I50" s="70"/>
      <c r="J50" s="71"/>
      <c r="K50" s="71"/>
      <c r="L50" s="71"/>
      <c r="M50" s="71"/>
      <c r="N50" s="71"/>
      <c r="O50" s="70"/>
      <c r="P50" s="71"/>
      <c r="Q50" s="71"/>
      <c r="R50" s="72"/>
      <c r="S50" s="72"/>
      <c r="T50" s="114"/>
      <c r="U50" s="110"/>
      <c r="V50" s="72"/>
      <c r="W50" s="72"/>
      <c r="X50" s="72"/>
      <c r="Y50" s="72"/>
      <c r="Z50" s="111"/>
      <c r="AA50" s="110"/>
      <c r="AB50" s="72"/>
      <c r="AC50" s="72"/>
      <c r="AD50" s="72"/>
      <c r="AE50" s="72"/>
      <c r="AF50" s="111"/>
      <c r="AG50" s="72"/>
      <c r="AH50" s="72"/>
      <c r="AI50" s="72"/>
      <c r="AJ50" s="72"/>
      <c r="AK50" s="115">
        <f>AN50</f>
        <v>14975.9</v>
      </c>
      <c r="AL50" s="72"/>
      <c r="AM50" s="72"/>
      <c r="AN50" s="72">
        <v>14975.9</v>
      </c>
      <c r="AO50" s="72"/>
      <c r="AP50" s="115">
        <f>AS50</f>
        <v>13644.8</v>
      </c>
      <c r="AQ50" s="72"/>
      <c r="AR50" s="72"/>
      <c r="AS50" s="72">
        <v>13644.8</v>
      </c>
      <c r="AT50" s="72"/>
      <c r="AU50" s="115">
        <f>AX50</f>
        <v>15592.3</v>
      </c>
      <c r="AV50" s="72"/>
      <c r="AW50" s="72"/>
      <c r="AX50" s="72">
        <v>15592.3</v>
      </c>
      <c r="AY50" s="72"/>
      <c r="AZ50" s="113"/>
      <c r="BA50" s="72"/>
      <c r="BB50" s="72"/>
      <c r="BC50" s="72"/>
      <c r="BD50" s="72"/>
      <c r="BE50" s="113"/>
      <c r="BF50" s="72"/>
      <c r="BG50" s="72"/>
      <c r="BH50" s="72"/>
      <c r="BI50" s="72"/>
      <c r="BJ50" s="178"/>
      <c r="BK50" s="72"/>
      <c r="BL50" s="72"/>
      <c r="BM50" s="72"/>
      <c r="BN50" s="72"/>
      <c r="BO50" s="178"/>
      <c r="BP50" s="72"/>
      <c r="BQ50" s="72"/>
      <c r="BR50" s="72"/>
      <c r="BS50" s="39"/>
    </row>
    <row r="51" spans="1:71" s="36" customFormat="1" ht="109.5" customHeight="1" x14ac:dyDescent="0.25">
      <c r="A51" s="84" t="s">
        <v>42</v>
      </c>
      <c r="B51" s="14" t="s">
        <v>119</v>
      </c>
      <c r="C51" s="14" t="s">
        <v>87</v>
      </c>
      <c r="D51" s="14" t="s">
        <v>123</v>
      </c>
      <c r="E51" s="28">
        <f>BE51+AZ51+BJ51</f>
        <v>38232.400000000001</v>
      </c>
      <c r="F51" s="70"/>
      <c r="G51" s="108"/>
      <c r="H51" s="118"/>
      <c r="I51" s="118"/>
      <c r="J51" s="119"/>
      <c r="K51" s="119"/>
      <c r="L51" s="119"/>
      <c r="M51" s="119"/>
      <c r="N51" s="119"/>
      <c r="O51" s="118"/>
      <c r="P51" s="119"/>
      <c r="Q51" s="119"/>
      <c r="R51" s="122"/>
      <c r="S51" s="122"/>
      <c r="T51" s="123"/>
      <c r="U51" s="120"/>
      <c r="V51" s="122"/>
      <c r="W51" s="122"/>
      <c r="X51" s="122"/>
      <c r="Y51" s="122"/>
      <c r="Z51" s="121"/>
      <c r="AA51" s="120"/>
      <c r="AB51" s="122"/>
      <c r="AC51" s="122"/>
      <c r="AD51" s="122"/>
      <c r="AE51" s="122"/>
      <c r="AF51" s="121"/>
      <c r="AG51" s="122"/>
      <c r="AH51" s="122"/>
      <c r="AI51" s="122"/>
      <c r="AJ51" s="122"/>
      <c r="AK51" s="124"/>
      <c r="AL51" s="122"/>
      <c r="AM51" s="122"/>
      <c r="AN51" s="122"/>
      <c r="AO51" s="122"/>
      <c r="AP51" s="124"/>
      <c r="AQ51" s="122"/>
      <c r="AR51" s="122"/>
      <c r="AS51" s="122"/>
      <c r="AT51" s="122"/>
      <c r="AU51" s="124"/>
      <c r="AV51" s="122"/>
      <c r="AW51" s="122"/>
      <c r="AX51" s="122"/>
      <c r="AY51" s="122"/>
      <c r="AZ51" s="124">
        <f>BC51</f>
        <v>12841.2</v>
      </c>
      <c r="BA51" s="122"/>
      <c r="BB51" s="122"/>
      <c r="BC51" s="122">
        <v>12841.2</v>
      </c>
      <c r="BD51" s="122"/>
      <c r="BE51" s="124">
        <f t="shared" ref="BE51:BE57" si="23">BH51</f>
        <v>12695.6</v>
      </c>
      <c r="BF51" s="122"/>
      <c r="BG51" s="122"/>
      <c r="BH51" s="122">
        <v>12695.6</v>
      </c>
      <c r="BI51" s="122"/>
      <c r="BJ51" s="178">
        <f>BK51+BL51+BM51+BS51</f>
        <v>12695.6</v>
      </c>
      <c r="BK51" s="72"/>
      <c r="BL51" s="72"/>
      <c r="BM51" s="72">
        <v>12695.6</v>
      </c>
      <c r="BN51" s="72"/>
      <c r="BO51" s="178"/>
      <c r="BP51" s="72"/>
      <c r="BQ51" s="72"/>
      <c r="BR51" s="72"/>
      <c r="BS51" s="39"/>
    </row>
    <row r="52" spans="1:71" s="36" customFormat="1" ht="129.75" customHeight="1" x14ac:dyDescent="0.25">
      <c r="A52" s="84" t="s">
        <v>43</v>
      </c>
      <c r="B52" s="14" t="s">
        <v>180</v>
      </c>
      <c r="C52" s="14" t="s">
        <v>88</v>
      </c>
      <c r="D52" s="14" t="s">
        <v>181</v>
      </c>
      <c r="E52" s="28">
        <f>AK52+AP52+AU52+AZ52+BE52+BJ52+BO52</f>
        <v>86063.900000000009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1"/>
      <c r="Q52" s="71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15">
        <f>AN52</f>
        <v>12053.1</v>
      </c>
      <c r="AL52" s="72"/>
      <c r="AM52" s="72"/>
      <c r="AN52" s="72">
        <v>12053.1</v>
      </c>
      <c r="AO52" s="72"/>
      <c r="AP52" s="115">
        <f>AS52</f>
        <v>14435.7</v>
      </c>
      <c r="AQ52" s="72"/>
      <c r="AR52" s="72"/>
      <c r="AS52" s="72">
        <v>14435.7</v>
      </c>
      <c r="AT52" s="72"/>
      <c r="AU52" s="115">
        <f>AX52</f>
        <v>15474.3</v>
      </c>
      <c r="AV52" s="72"/>
      <c r="AW52" s="72"/>
      <c r="AX52" s="72">
        <v>15474.3</v>
      </c>
      <c r="AY52" s="72"/>
      <c r="AZ52" s="115">
        <f>BC52</f>
        <v>14222.9</v>
      </c>
      <c r="BA52" s="72"/>
      <c r="BB52" s="72"/>
      <c r="BC52" s="72">
        <v>14222.9</v>
      </c>
      <c r="BD52" s="72"/>
      <c r="BE52" s="115">
        <f t="shared" si="23"/>
        <v>14251.7</v>
      </c>
      <c r="BF52" s="72"/>
      <c r="BG52" s="72"/>
      <c r="BH52" s="72">
        <v>14251.7</v>
      </c>
      <c r="BI52" s="72"/>
      <c r="BJ52" s="178">
        <f>BK52+BL52+BM52+BN52</f>
        <v>15626.2</v>
      </c>
      <c r="BK52" s="72"/>
      <c r="BL52" s="72"/>
      <c r="BM52" s="72">
        <v>15626.2</v>
      </c>
      <c r="BN52" s="72"/>
      <c r="BO52" s="178">
        <f>BP52+BQ52+BR52+BS52</f>
        <v>0</v>
      </c>
      <c r="BP52" s="72"/>
      <c r="BQ52" s="72"/>
      <c r="BR52" s="72"/>
      <c r="BS52" s="39"/>
    </row>
    <row r="53" spans="1:71" s="36" customFormat="1" ht="103.5" customHeight="1" x14ac:dyDescent="0.25">
      <c r="A53" s="84" t="s">
        <v>44</v>
      </c>
      <c r="B53" s="14" t="s">
        <v>114</v>
      </c>
      <c r="C53" s="14" t="s">
        <v>89</v>
      </c>
      <c r="D53" s="14" t="s">
        <v>147</v>
      </c>
      <c r="E53" s="28">
        <f>AK53+AP53+AU53+AZ53+BE53+BJ53</f>
        <v>23720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4327.3</v>
      </c>
      <c r="AL53" s="72"/>
      <c r="AM53" s="72"/>
      <c r="AN53" s="72">
        <v>4327.3</v>
      </c>
      <c r="AO53" s="72"/>
      <c r="AP53" s="115">
        <f>AS53</f>
        <v>3741.1</v>
      </c>
      <c r="AQ53" s="72"/>
      <c r="AR53" s="72"/>
      <c r="AS53" s="72">
        <v>3741.1</v>
      </c>
      <c r="AT53" s="72"/>
      <c r="AU53" s="115">
        <f>AX53</f>
        <v>4189.5</v>
      </c>
      <c r="AV53" s="72"/>
      <c r="AW53" s="72"/>
      <c r="AX53" s="72">
        <v>4189.5</v>
      </c>
      <c r="AY53" s="72"/>
      <c r="AZ53" s="115">
        <f>BC53</f>
        <v>3820.3</v>
      </c>
      <c r="BA53" s="72"/>
      <c r="BB53" s="72"/>
      <c r="BC53" s="72">
        <v>3820.3</v>
      </c>
      <c r="BD53" s="72"/>
      <c r="BE53" s="115">
        <f t="shared" si="23"/>
        <v>3818.5</v>
      </c>
      <c r="BF53" s="72"/>
      <c r="BG53" s="72"/>
      <c r="BH53" s="72">
        <v>3818.5</v>
      </c>
      <c r="BI53" s="72"/>
      <c r="BJ53" s="178">
        <f>BK53+BL53+BM53+BS53</f>
        <v>3823.3</v>
      </c>
      <c r="BK53" s="72"/>
      <c r="BL53" s="72"/>
      <c r="BM53" s="72">
        <v>3823.3</v>
      </c>
      <c r="BN53" s="72"/>
      <c r="BO53" s="178"/>
      <c r="BP53" s="72"/>
      <c r="BQ53" s="72"/>
      <c r="BR53" s="72"/>
      <c r="BS53" s="39"/>
    </row>
    <row r="54" spans="1:71" s="36" customFormat="1" ht="81.75" customHeight="1" x14ac:dyDescent="0.25">
      <c r="A54" s="84" t="s">
        <v>45</v>
      </c>
      <c r="B54" s="14" t="s">
        <v>185</v>
      </c>
      <c r="C54" s="14" t="s">
        <v>90</v>
      </c>
      <c r="D54" s="14" t="s">
        <v>186</v>
      </c>
      <c r="E54" s="28">
        <f>AK54+AP54+AU54+AZ54+BE54+BJ54</f>
        <v>85691.5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6">
        <f>AN54</f>
        <v>7168.4</v>
      </c>
      <c r="AL54" s="72"/>
      <c r="AM54" s="72"/>
      <c r="AN54" s="72">
        <v>7168.4</v>
      </c>
      <c r="AO54" s="72"/>
      <c r="AP54" s="115">
        <f>AS54</f>
        <v>15292.4</v>
      </c>
      <c r="AQ54" s="72"/>
      <c r="AR54" s="72"/>
      <c r="AS54" s="72">
        <v>15292.4</v>
      </c>
      <c r="AT54" s="72"/>
      <c r="AU54" s="115">
        <f>AX54</f>
        <v>16386.900000000001</v>
      </c>
      <c r="AV54" s="72"/>
      <c r="AW54" s="72"/>
      <c r="AX54" s="72">
        <v>16386.900000000001</v>
      </c>
      <c r="AY54" s="72"/>
      <c r="AZ54" s="115">
        <f>BC54</f>
        <v>15031.6</v>
      </c>
      <c r="BA54" s="72"/>
      <c r="BB54" s="72"/>
      <c r="BC54" s="72">
        <v>15031.6</v>
      </c>
      <c r="BD54" s="72"/>
      <c r="BE54" s="115">
        <f t="shared" si="23"/>
        <v>15079.8</v>
      </c>
      <c r="BF54" s="72"/>
      <c r="BG54" s="72"/>
      <c r="BH54" s="72">
        <v>15079.8</v>
      </c>
      <c r="BI54" s="72"/>
      <c r="BJ54" s="178">
        <f>BK54+BL54+BM54+BN54</f>
        <v>16732.400000000001</v>
      </c>
      <c r="BK54" s="72"/>
      <c r="BL54" s="72"/>
      <c r="BM54" s="72">
        <v>16732.400000000001</v>
      </c>
      <c r="BN54" s="72"/>
      <c r="BO54" s="178"/>
      <c r="BP54" s="72"/>
      <c r="BQ54" s="72"/>
      <c r="BR54" s="72"/>
      <c r="BS54" s="39"/>
    </row>
    <row r="55" spans="1:71" s="36" customFormat="1" ht="84" customHeight="1" x14ac:dyDescent="0.25">
      <c r="A55" s="84" t="s">
        <v>46</v>
      </c>
      <c r="B55" s="14" t="s">
        <v>130</v>
      </c>
      <c r="C55" s="14" t="s">
        <v>91</v>
      </c>
      <c r="D55" s="14" t="s">
        <v>156</v>
      </c>
      <c r="E55" s="28">
        <f>AP55+AK55+AU55+AZ55+BE55+BJ55</f>
        <v>19443.800000000003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AM55+AN55</f>
        <v>3439</v>
      </c>
      <c r="AL55" s="72"/>
      <c r="AM55" s="72">
        <v>2042.4</v>
      </c>
      <c r="AN55" s="72">
        <v>1396.6</v>
      </c>
      <c r="AO55" s="72"/>
      <c r="AP55" s="115">
        <f>AR55+AS55</f>
        <v>3404.7000000000003</v>
      </c>
      <c r="AQ55" s="72"/>
      <c r="AR55" s="72">
        <v>2464.3000000000002</v>
      </c>
      <c r="AS55" s="72">
        <v>940.4</v>
      </c>
      <c r="AT55" s="72"/>
      <c r="AU55" s="115">
        <f>AW55+AX55</f>
        <v>3648.3</v>
      </c>
      <c r="AV55" s="72"/>
      <c r="AW55" s="72">
        <v>2566.9</v>
      </c>
      <c r="AX55" s="72">
        <v>1081.4000000000001</v>
      </c>
      <c r="AY55" s="72"/>
      <c r="AZ55" s="115">
        <f>BA55+BB55+BC55</f>
        <v>3561.2</v>
      </c>
      <c r="BA55" s="72"/>
      <c r="BB55" s="72">
        <v>2566.9</v>
      </c>
      <c r="BC55" s="72">
        <v>994.3</v>
      </c>
      <c r="BD55" s="72"/>
      <c r="BE55" s="115">
        <f>BG55+BH55</f>
        <v>3561.2</v>
      </c>
      <c r="BF55" s="72"/>
      <c r="BG55" s="72">
        <v>2566.9</v>
      </c>
      <c r="BH55" s="72">
        <v>994.3</v>
      </c>
      <c r="BI55" s="72"/>
      <c r="BJ55" s="178">
        <f>BK55+BL55+BM55+BS55</f>
        <v>1829.4</v>
      </c>
      <c r="BK55" s="72"/>
      <c r="BL55" s="72"/>
      <c r="BM55" s="72">
        <v>1829.4</v>
      </c>
      <c r="BN55" s="72"/>
      <c r="BO55" s="178"/>
      <c r="BP55" s="72"/>
      <c r="BQ55" s="72"/>
      <c r="BR55" s="72"/>
      <c r="BS55" s="39"/>
    </row>
    <row r="56" spans="1:71" s="36" customFormat="1" ht="84" customHeight="1" x14ac:dyDescent="0.25">
      <c r="A56" s="84" t="s">
        <v>47</v>
      </c>
      <c r="B56" s="14" t="s">
        <v>176</v>
      </c>
      <c r="C56" s="14" t="s">
        <v>92</v>
      </c>
      <c r="D56" s="14" t="s">
        <v>175</v>
      </c>
      <c r="E56" s="28">
        <f>AK56+AP56+AU56+AZ56+BE56+BJ56+BO56</f>
        <v>32590.1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AN56</f>
        <v>4667</v>
      </c>
      <c r="AL56" s="72"/>
      <c r="AM56" s="72"/>
      <c r="AN56" s="72">
        <v>4667</v>
      </c>
      <c r="AO56" s="72"/>
      <c r="AP56" s="115">
        <f>AS56</f>
        <v>5373.1</v>
      </c>
      <c r="AQ56" s="72"/>
      <c r="AR56" s="72"/>
      <c r="AS56" s="72">
        <v>5373.1</v>
      </c>
      <c r="AT56" s="72"/>
      <c r="AU56" s="115">
        <f>AX56</f>
        <v>6013.4</v>
      </c>
      <c r="AV56" s="72"/>
      <c r="AW56" s="72"/>
      <c r="AX56" s="72">
        <v>6013.4</v>
      </c>
      <c r="AY56" s="72"/>
      <c r="AZ56" s="115">
        <f>BC56</f>
        <v>5218.6000000000004</v>
      </c>
      <c r="BA56" s="72"/>
      <c r="BB56" s="72"/>
      <c r="BC56" s="72">
        <v>5218.6000000000004</v>
      </c>
      <c r="BD56" s="72"/>
      <c r="BE56" s="115">
        <f t="shared" si="23"/>
        <v>5304.6</v>
      </c>
      <c r="BF56" s="72"/>
      <c r="BG56" s="72"/>
      <c r="BH56" s="72">
        <v>5304.6</v>
      </c>
      <c r="BI56" s="72"/>
      <c r="BJ56" s="178">
        <f>BK56+BL56+BM56+BN56</f>
        <v>6013.4</v>
      </c>
      <c r="BK56" s="72"/>
      <c r="BL56" s="72"/>
      <c r="BM56" s="72">
        <v>6013.4</v>
      </c>
      <c r="BN56" s="72"/>
      <c r="BO56" s="178"/>
      <c r="BP56" s="72"/>
      <c r="BQ56" s="72"/>
      <c r="BR56" s="72"/>
      <c r="BS56" s="39"/>
    </row>
    <row r="57" spans="1:71" s="36" customFormat="1" ht="101.25" customHeight="1" x14ac:dyDescent="0.25">
      <c r="A57" s="84" t="s">
        <v>48</v>
      </c>
      <c r="B57" s="14" t="s">
        <v>203</v>
      </c>
      <c r="C57" s="14" t="s">
        <v>97</v>
      </c>
      <c r="D57" s="14" t="s">
        <v>202</v>
      </c>
      <c r="E57" s="28">
        <f>AK57+AP57+AU57+AZ57+BE57+BJ57</f>
        <v>68660.100000000006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AN57</f>
        <v>10914.3</v>
      </c>
      <c r="AL57" s="72"/>
      <c r="AM57" s="72"/>
      <c r="AN57" s="72">
        <v>10914.3</v>
      </c>
      <c r="AO57" s="72"/>
      <c r="AP57" s="115">
        <f>AS57</f>
        <v>10994.7</v>
      </c>
      <c r="AQ57" s="72"/>
      <c r="AR57" s="72"/>
      <c r="AS57" s="72">
        <v>10994.7</v>
      </c>
      <c r="AT57" s="72"/>
      <c r="AU57" s="115">
        <f>AX57</f>
        <v>11899.5</v>
      </c>
      <c r="AV57" s="72"/>
      <c r="AW57" s="72"/>
      <c r="AX57" s="72">
        <v>11899.5</v>
      </c>
      <c r="AY57" s="72"/>
      <c r="AZ57" s="115">
        <f>BC57</f>
        <v>11009.3</v>
      </c>
      <c r="BA57" s="72"/>
      <c r="BB57" s="72"/>
      <c r="BC57" s="72">
        <v>11009.3</v>
      </c>
      <c r="BD57" s="72"/>
      <c r="BE57" s="115">
        <f t="shared" si="23"/>
        <v>10997.9</v>
      </c>
      <c r="BF57" s="72"/>
      <c r="BG57" s="72"/>
      <c r="BH57" s="72">
        <v>10997.9</v>
      </c>
      <c r="BI57" s="72"/>
      <c r="BJ57" s="178">
        <f>BK57+BL57+BM57+BN57</f>
        <v>12844.4</v>
      </c>
      <c r="BK57" s="72"/>
      <c r="BL57" s="72"/>
      <c r="BM57" s="72">
        <v>12844.4</v>
      </c>
      <c r="BN57" s="72"/>
      <c r="BO57" s="178"/>
      <c r="BP57" s="72"/>
      <c r="BQ57" s="72"/>
      <c r="BR57" s="72"/>
      <c r="BS57" s="39"/>
    </row>
    <row r="58" spans="1:71" s="36" customFormat="1" ht="125.25" customHeight="1" x14ac:dyDescent="0.25">
      <c r="A58" s="184" t="s">
        <v>49</v>
      </c>
      <c r="B58" s="81" t="s">
        <v>117</v>
      </c>
      <c r="C58" s="81" t="s">
        <v>98</v>
      </c>
      <c r="D58" s="81" t="s">
        <v>166</v>
      </c>
      <c r="E58" s="185">
        <f>AK58+AP58+AU58+AZ58+BE58</f>
        <v>24765.200000000001</v>
      </c>
      <c r="F58" s="118"/>
      <c r="G58" s="186"/>
      <c r="H58" s="118"/>
      <c r="I58" s="118"/>
      <c r="J58" s="119"/>
      <c r="K58" s="119"/>
      <c r="L58" s="119"/>
      <c r="M58" s="119"/>
      <c r="N58" s="119"/>
      <c r="O58" s="118"/>
      <c r="P58" s="119"/>
      <c r="Q58" s="119"/>
      <c r="R58" s="122"/>
      <c r="S58" s="122"/>
      <c r="T58" s="123"/>
      <c r="U58" s="120"/>
      <c r="V58" s="122"/>
      <c r="W58" s="122"/>
      <c r="X58" s="122"/>
      <c r="Y58" s="122"/>
      <c r="Z58" s="121"/>
      <c r="AA58" s="120"/>
      <c r="AB58" s="122"/>
      <c r="AC58" s="122"/>
      <c r="AD58" s="122"/>
      <c r="AE58" s="122"/>
      <c r="AF58" s="121"/>
      <c r="AG58" s="122"/>
      <c r="AH58" s="122"/>
      <c r="AI58" s="122"/>
      <c r="AJ58" s="122"/>
      <c r="AK58" s="124">
        <f>AN58</f>
        <v>5308</v>
      </c>
      <c r="AL58" s="122"/>
      <c r="AM58" s="122"/>
      <c r="AN58" s="122">
        <v>5308</v>
      </c>
      <c r="AO58" s="122"/>
      <c r="AP58" s="124">
        <f>AS58</f>
        <v>4753.2</v>
      </c>
      <c r="AQ58" s="122"/>
      <c r="AR58" s="122"/>
      <c r="AS58" s="122">
        <v>4753.2</v>
      </c>
      <c r="AT58" s="122"/>
      <c r="AU58" s="124">
        <f>AX58</f>
        <v>5188</v>
      </c>
      <c r="AV58" s="122"/>
      <c r="AW58" s="122"/>
      <c r="AX58" s="122">
        <v>5188</v>
      </c>
      <c r="AY58" s="122"/>
      <c r="AZ58" s="124">
        <f>BC58</f>
        <v>4758</v>
      </c>
      <c r="BA58" s="122"/>
      <c r="BB58" s="122"/>
      <c r="BC58" s="122">
        <v>4758</v>
      </c>
      <c r="BD58" s="122"/>
      <c r="BE58" s="174">
        <f>BH58</f>
        <v>4758</v>
      </c>
      <c r="BF58" s="122"/>
      <c r="BG58" s="122"/>
      <c r="BH58" s="122">
        <v>4758</v>
      </c>
      <c r="BI58" s="122"/>
      <c r="BJ58" s="187"/>
      <c r="BK58" s="122"/>
      <c r="BL58" s="122"/>
      <c r="BM58" s="122"/>
      <c r="BN58" s="122"/>
      <c r="BO58" s="187"/>
      <c r="BP58" s="122"/>
      <c r="BQ58" s="122"/>
      <c r="BR58" s="122"/>
      <c r="BS58" s="188"/>
    </row>
    <row r="59" spans="1:71" s="189" customFormat="1" ht="51" x14ac:dyDescent="0.25">
      <c r="A59" s="190">
        <v>11</v>
      </c>
      <c r="B59" s="191" t="s">
        <v>182</v>
      </c>
      <c r="C59" s="191" t="s">
        <v>135</v>
      </c>
      <c r="D59" s="191" t="s">
        <v>184</v>
      </c>
      <c r="E59" s="192">
        <f>AU59+AZ59+BE59+BJ59</f>
        <v>6672.6</v>
      </c>
      <c r="F59" s="193"/>
      <c r="G59" s="193"/>
      <c r="H59" s="193"/>
      <c r="I59" s="193"/>
      <c r="J59" s="194"/>
      <c r="K59" s="194"/>
      <c r="L59" s="194"/>
      <c r="M59" s="194"/>
      <c r="N59" s="194"/>
      <c r="O59" s="193"/>
      <c r="P59" s="194"/>
      <c r="Q59" s="194"/>
      <c r="R59" s="194"/>
      <c r="S59" s="194"/>
      <c r="T59" s="193"/>
      <c r="U59" s="194"/>
      <c r="V59" s="194"/>
      <c r="W59" s="194"/>
      <c r="X59" s="194"/>
      <c r="Y59" s="194"/>
      <c r="Z59" s="193"/>
      <c r="AA59" s="194"/>
      <c r="AB59" s="194"/>
      <c r="AC59" s="194"/>
      <c r="AD59" s="194"/>
      <c r="AE59" s="194"/>
      <c r="AF59" s="193"/>
      <c r="AG59" s="194"/>
      <c r="AH59" s="194"/>
      <c r="AI59" s="194"/>
      <c r="AJ59" s="194"/>
      <c r="AK59" s="193"/>
      <c r="AL59" s="194"/>
      <c r="AM59" s="194"/>
      <c r="AN59" s="194"/>
      <c r="AO59" s="194"/>
      <c r="AP59" s="193"/>
      <c r="AQ59" s="194"/>
      <c r="AR59" s="194"/>
      <c r="AS59" s="194"/>
      <c r="AT59" s="194"/>
      <c r="AU59" s="193" t="str">
        <f>AX59</f>
        <v>1577,4</v>
      </c>
      <c r="AV59" s="194"/>
      <c r="AW59" s="194"/>
      <c r="AX59" s="194" t="s">
        <v>170</v>
      </c>
      <c r="AY59" s="194"/>
      <c r="AZ59" s="195" t="str">
        <f>BC59</f>
        <v>1585,4</v>
      </c>
      <c r="BA59" s="194"/>
      <c r="BB59" s="194"/>
      <c r="BC59" s="194" t="s">
        <v>136</v>
      </c>
      <c r="BD59" s="194"/>
      <c r="BE59" s="195" t="str">
        <f>BH59</f>
        <v>1585,4</v>
      </c>
      <c r="BF59" s="194"/>
      <c r="BG59" s="194"/>
      <c r="BH59" s="194" t="s">
        <v>136</v>
      </c>
      <c r="BI59" s="194"/>
      <c r="BJ59" s="195" t="str">
        <f>BM59</f>
        <v>1924,4</v>
      </c>
      <c r="BK59" s="194"/>
      <c r="BL59" s="194"/>
      <c r="BM59" s="194" t="s">
        <v>183</v>
      </c>
      <c r="BN59" s="194"/>
      <c r="BO59" s="193"/>
      <c r="BP59" s="194"/>
      <c r="BQ59" s="194"/>
      <c r="BR59" s="194"/>
      <c r="BS59" s="194"/>
    </row>
    <row r="60" spans="1:71" s="36" customFormat="1" ht="21" customHeight="1" x14ac:dyDescent="0.25">
      <c r="A60" s="90"/>
      <c r="B60" s="38" t="s">
        <v>106</v>
      </c>
      <c r="C60" s="31"/>
      <c r="D60" s="39"/>
      <c r="E60" s="28">
        <f>SUM(E49:E59)</f>
        <v>511535.7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1"/>
      <c r="K60" s="71"/>
      <c r="L60" s="71"/>
      <c r="M60" s="71"/>
      <c r="N60" s="71"/>
      <c r="O60" s="70">
        <f>SUM(O49:O58)</f>
        <v>0</v>
      </c>
      <c r="P60" s="71"/>
      <c r="Q60" s="71"/>
      <c r="R60" s="117"/>
      <c r="S60" s="117"/>
      <c r="T60" s="125">
        <f>SUM(T49:T58)</f>
        <v>0</v>
      </c>
      <c r="U60" s="110"/>
      <c r="V60" s="117"/>
      <c r="W60" s="117"/>
      <c r="X60" s="117"/>
      <c r="Y60" s="117"/>
      <c r="Z60" s="127">
        <f>SUM(Z49:Z58)</f>
        <v>0</v>
      </c>
      <c r="AA60" s="110"/>
      <c r="AB60" s="117"/>
      <c r="AC60" s="117"/>
      <c r="AD60" s="117"/>
      <c r="AE60" s="117"/>
      <c r="AF60" s="127">
        <f>SUM(AF49:AF58)</f>
        <v>0</v>
      </c>
      <c r="AG60" s="117"/>
      <c r="AH60" s="117"/>
      <c r="AI60" s="117"/>
      <c r="AJ60" s="117"/>
      <c r="AK60" s="116">
        <f>SUM(AK49:AK58)</f>
        <v>71918.5</v>
      </c>
      <c r="AL60" s="117"/>
      <c r="AM60" s="117"/>
      <c r="AN60" s="117"/>
      <c r="AO60" s="117"/>
      <c r="AP60" s="128">
        <f>SUM(AP49:AP58)</f>
        <v>82063.5</v>
      </c>
      <c r="AQ60" s="117"/>
      <c r="AR60" s="117"/>
      <c r="AS60" s="117"/>
      <c r="AT60" s="117"/>
      <c r="AU60" s="129">
        <f>SUM(AU49:AU59)</f>
        <v>90085.499999999985</v>
      </c>
      <c r="AV60" s="117"/>
      <c r="AW60" s="117"/>
      <c r="AX60" s="117"/>
      <c r="AY60" s="117"/>
      <c r="AZ60" s="130">
        <f>SUM(AZ49:AZ58)</f>
        <v>80505.7</v>
      </c>
      <c r="BA60" s="117"/>
      <c r="BB60" s="117"/>
      <c r="BC60" s="117"/>
      <c r="BD60" s="117"/>
      <c r="BE60" s="130">
        <f>SUM(BE49:BE58)</f>
        <v>80525.2</v>
      </c>
      <c r="BF60" s="117"/>
      <c r="BG60" s="117"/>
      <c r="BH60" s="117"/>
      <c r="BI60" s="117"/>
      <c r="BJ60" s="125">
        <f>SUM(BJ49:BJ58)</f>
        <v>99764.699999999983</v>
      </c>
      <c r="BK60" s="117"/>
      <c r="BL60" s="117"/>
      <c r="BM60" s="117"/>
      <c r="BN60" s="117"/>
      <c r="BO60" s="125"/>
      <c r="BP60" s="117"/>
      <c r="BQ60" s="117"/>
      <c r="BR60" s="117"/>
      <c r="BS60" s="39"/>
    </row>
    <row r="61" spans="1:71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3"/>
      <c r="S61" s="73"/>
      <c r="T61" s="150"/>
      <c r="U61" s="69"/>
      <c r="V61" s="73"/>
      <c r="W61" s="73"/>
      <c r="X61" s="73"/>
      <c r="Y61" s="73"/>
      <c r="Z61" s="151"/>
      <c r="AA61" s="69"/>
      <c r="AB61" s="73"/>
      <c r="AC61" s="73"/>
      <c r="AD61" s="73"/>
      <c r="AE61" s="73"/>
      <c r="AF61" s="151"/>
      <c r="AG61" s="73"/>
      <c r="AH61" s="73"/>
      <c r="AI61" s="73"/>
      <c r="AJ61" s="73"/>
      <c r="AK61" s="152"/>
      <c r="AL61" s="73"/>
      <c r="AM61" s="73"/>
      <c r="AN61" s="73"/>
      <c r="AO61" s="73"/>
      <c r="AP61" s="153"/>
      <c r="AQ61" s="73"/>
      <c r="AR61" s="73"/>
      <c r="AS61" s="73"/>
      <c r="AT61" s="73"/>
      <c r="AU61" s="153"/>
      <c r="AV61" s="73"/>
      <c r="AW61" s="73"/>
      <c r="AX61" s="73"/>
      <c r="AY61" s="73"/>
      <c r="AZ61" s="153"/>
      <c r="BA61" s="73"/>
      <c r="BB61" s="73"/>
      <c r="BC61" s="73"/>
      <c r="BD61" s="73"/>
      <c r="BE61" s="15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</row>
    <row r="62" spans="1:71" s="41" customFormat="1" ht="15" customHeight="1" x14ac:dyDescent="0.25">
      <c r="A62" s="75"/>
      <c r="B62" s="89" t="s">
        <v>137</v>
      </c>
      <c r="C62" s="89"/>
      <c r="D62" s="89"/>
      <c r="E62" s="196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150"/>
      <c r="U62" s="69"/>
      <c r="V62" s="73"/>
      <c r="W62" s="73"/>
      <c r="X62" s="73"/>
      <c r="Y62" s="73"/>
      <c r="Z62" s="151"/>
      <c r="AA62" s="69"/>
      <c r="AB62" s="73"/>
      <c r="AC62" s="73"/>
      <c r="AD62" s="73"/>
      <c r="AE62" s="73"/>
      <c r="AF62" s="151"/>
      <c r="AG62" s="73"/>
      <c r="AH62" s="73"/>
      <c r="AI62" s="73"/>
      <c r="AJ62" s="73"/>
      <c r="AK62" s="152"/>
      <c r="AL62" s="73"/>
      <c r="AM62" s="73"/>
      <c r="AN62" s="73"/>
      <c r="AO62" s="73"/>
      <c r="AP62" s="153"/>
      <c r="AQ62" s="73"/>
      <c r="AR62" s="73"/>
      <c r="AS62" s="73"/>
      <c r="AT62" s="73"/>
      <c r="AU62" s="153"/>
      <c r="AV62" s="73"/>
      <c r="AW62" s="73"/>
      <c r="AX62" s="73"/>
      <c r="AY62" s="73"/>
      <c r="AZ62" s="153"/>
      <c r="BA62" s="73"/>
      <c r="BB62" s="73"/>
      <c r="BC62" s="73"/>
      <c r="BD62" s="73"/>
      <c r="BE62" s="15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1" s="41" customFormat="1" ht="15" customHeight="1" x14ac:dyDescent="0.25">
      <c r="A63" s="92"/>
      <c r="B63" s="92" t="s">
        <v>138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40.5" customHeight="1" x14ac:dyDescent="0.25">
      <c r="A64" s="67" t="s">
        <v>9</v>
      </c>
      <c r="B64" s="197" t="s">
        <v>0</v>
      </c>
      <c r="C64" s="197" t="s">
        <v>139</v>
      </c>
      <c r="D64" s="67" t="s">
        <v>140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78.75" customHeight="1" x14ac:dyDescent="0.25">
      <c r="A65" s="90">
        <v>1</v>
      </c>
      <c r="B65" s="198"/>
      <c r="C65" s="198"/>
      <c r="D65" s="199"/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76"/>
      <c r="K66" s="76"/>
      <c r="L66" s="76"/>
      <c r="M66" s="76"/>
      <c r="N66" s="76"/>
      <c r="O66" s="156"/>
      <c r="P66" s="76"/>
      <c r="Q66" s="76"/>
      <c r="R66" s="76"/>
      <c r="S66" s="76"/>
      <c r="T66" s="156"/>
      <c r="U66" s="77"/>
      <c r="V66" s="76"/>
      <c r="W66" s="76"/>
      <c r="X66" s="76"/>
      <c r="Y66" s="76"/>
      <c r="Z66" s="156"/>
      <c r="AA66" s="77"/>
      <c r="AB66" s="76"/>
      <c r="AC66" s="76"/>
      <c r="AD66" s="76"/>
      <c r="AE66" s="76"/>
      <c r="AF66" s="156"/>
      <c r="AG66" s="76"/>
      <c r="AH66" s="76"/>
      <c r="AI66" s="76"/>
      <c r="AJ66" s="76"/>
      <c r="AK66" s="156"/>
      <c r="AL66" s="76"/>
      <c r="AM66" s="76"/>
      <c r="AN66" s="76"/>
      <c r="AO66" s="76"/>
      <c r="AP66" s="153"/>
      <c r="AQ66" s="76"/>
      <c r="AR66" s="76"/>
      <c r="AS66" s="76"/>
      <c r="AT66" s="76"/>
      <c r="AU66" s="153"/>
      <c r="AV66" s="76"/>
      <c r="AW66" s="76"/>
      <c r="AX66" s="76"/>
      <c r="AY66" s="76"/>
      <c r="AZ66" s="153"/>
      <c r="BA66" s="76"/>
      <c r="BB66" s="76"/>
      <c r="BC66" s="76"/>
      <c r="BD66" s="76"/>
      <c r="BE66" s="153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</row>
    <row r="67" spans="1:70" s="78" customFormat="1" ht="73.5" customHeight="1" x14ac:dyDescent="0.25">
      <c r="A67" s="94"/>
      <c r="B67" s="158" t="s">
        <v>110</v>
      </c>
      <c r="C67" s="159"/>
      <c r="D67" s="169" t="s">
        <v>111</v>
      </c>
      <c r="F67" s="160"/>
      <c r="G67" s="160"/>
      <c r="H67" s="160"/>
      <c r="I67" s="160"/>
      <c r="J67" s="76"/>
      <c r="K67" s="76"/>
      <c r="L67" s="76"/>
      <c r="M67" s="76"/>
      <c r="N67" s="76"/>
      <c r="O67" s="156"/>
      <c r="P67" s="161"/>
      <c r="Q67" s="161"/>
      <c r="R67" s="161"/>
      <c r="S67" s="161"/>
      <c r="T67" s="162"/>
      <c r="U67" s="163"/>
      <c r="V67" s="161"/>
      <c r="W67" s="161"/>
      <c r="X67" s="161"/>
      <c r="Y67" s="161"/>
      <c r="Z67" s="156"/>
      <c r="AA67" s="77"/>
      <c r="AB67" s="161"/>
      <c r="AC67" s="161"/>
      <c r="AD67" s="161"/>
      <c r="AE67" s="161"/>
      <c r="AF67" s="162"/>
      <c r="AG67" s="161"/>
      <c r="AH67" s="161"/>
      <c r="AI67" s="161"/>
      <c r="AJ67" s="161"/>
      <c r="AK67" s="156"/>
      <c r="AL67" s="161"/>
      <c r="AM67" s="161"/>
      <c r="AN67" s="161"/>
      <c r="AO67" s="161"/>
      <c r="AP67" s="153"/>
      <c r="AQ67" s="161"/>
      <c r="AR67" s="161"/>
      <c r="AS67" s="161"/>
      <c r="AT67" s="161"/>
      <c r="AU67" s="153"/>
      <c r="AV67" s="161"/>
      <c r="AW67" s="161"/>
      <c r="AX67" s="161"/>
      <c r="AY67" s="161"/>
      <c r="AZ67" s="153"/>
      <c r="BA67" s="161"/>
      <c r="BB67" s="161"/>
      <c r="BC67" s="161"/>
      <c r="BD67" s="161"/>
      <c r="BE67" s="153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</row>
    <row r="68" spans="1:70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79"/>
      <c r="K68" s="79"/>
      <c r="L68" s="79"/>
      <c r="M68" s="79"/>
      <c r="N68" s="79"/>
      <c r="O68" s="162"/>
      <c r="P68" s="79"/>
      <c r="Q68" s="79"/>
      <c r="R68" s="79"/>
      <c r="S68" s="79"/>
      <c r="T68" s="162"/>
      <c r="U68" s="163"/>
      <c r="V68" s="79"/>
      <c r="W68" s="79"/>
      <c r="X68" s="79"/>
      <c r="Y68" s="79"/>
      <c r="Z68" s="162"/>
      <c r="AA68" s="163"/>
      <c r="AB68" s="79"/>
      <c r="AC68" s="79"/>
      <c r="AD68" s="79"/>
      <c r="AE68" s="79"/>
      <c r="AF68" s="162"/>
      <c r="AG68" s="79"/>
      <c r="AH68" s="79"/>
      <c r="AI68" s="79"/>
      <c r="AJ68" s="79"/>
      <c r="AK68" s="162"/>
      <c r="AL68" s="79"/>
      <c r="AM68" s="79"/>
      <c r="AN68" s="79"/>
      <c r="AO68" s="79"/>
      <c r="AP68" s="149"/>
      <c r="AQ68" s="79"/>
      <c r="AR68" s="79"/>
      <c r="AS68" s="79"/>
      <c r="AT68" s="79"/>
      <c r="AU68" s="149"/>
      <c r="AV68" s="79"/>
      <c r="AW68" s="79"/>
      <c r="AX68" s="79"/>
      <c r="AY68" s="79"/>
      <c r="AZ68" s="149"/>
      <c r="BA68" s="79"/>
      <c r="BB68" s="79"/>
      <c r="BC68" s="79"/>
      <c r="BD68" s="79"/>
      <c r="BE68" s="14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79"/>
      <c r="K69" s="79"/>
      <c r="L69" s="79"/>
      <c r="M69" s="79"/>
      <c r="N69" s="79"/>
      <c r="O69" s="162"/>
      <c r="P69" s="79"/>
      <c r="Q69" s="79"/>
      <c r="R69" s="79"/>
      <c r="S69" s="79"/>
      <c r="T69" s="162"/>
      <c r="U69" s="163"/>
      <c r="V69" s="79"/>
      <c r="W69" s="79"/>
      <c r="X69" s="79"/>
      <c r="Y69" s="79"/>
      <c r="Z69" s="162"/>
      <c r="AA69" s="163"/>
      <c r="AB69" s="79"/>
      <c r="AC69" s="79"/>
      <c r="AD69" s="79"/>
      <c r="AE69" s="79"/>
      <c r="AF69" s="162"/>
      <c r="AG69" s="79"/>
      <c r="AH69" s="79"/>
      <c r="AI69" s="79"/>
      <c r="AJ69" s="79"/>
      <c r="AK69" s="162"/>
      <c r="AL69" s="79"/>
      <c r="AM69" s="79"/>
      <c r="AN69" s="79"/>
      <c r="AO69" s="79"/>
      <c r="AP69" s="149"/>
      <c r="AQ69" s="79"/>
      <c r="AR69" s="79"/>
      <c r="AS69" s="79"/>
      <c r="AT69" s="79"/>
      <c r="AU69" s="149"/>
      <c r="AV69" s="79"/>
      <c r="AW69" s="79"/>
      <c r="AX69" s="79"/>
      <c r="AY69" s="79"/>
      <c r="AZ69" s="149"/>
      <c r="BA69" s="79"/>
      <c r="BB69" s="79"/>
      <c r="BC69" s="79"/>
      <c r="BD69" s="79"/>
      <c r="BE69" s="14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85"/>
      <c r="K71" s="85"/>
      <c r="L71" s="85"/>
      <c r="M71" s="85"/>
      <c r="N71" s="85"/>
      <c r="O71" s="133"/>
      <c r="P71" s="85"/>
      <c r="Q71" s="85"/>
      <c r="R71" s="85"/>
      <c r="S71" s="85"/>
      <c r="T71" s="133"/>
      <c r="U71" s="98"/>
      <c r="V71" s="85"/>
      <c r="W71" s="85"/>
      <c r="X71" s="85"/>
      <c r="Y71" s="85"/>
      <c r="Z71" s="133"/>
      <c r="AA71" s="98"/>
      <c r="AB71" s="85"/>
      <c r="AC71" s="85"/>
      <c r="AD71" s="85"/>
      <c r="AE71" s="85"/>
      <c r="AF71" s="133"/>
      <c r="AG71" s="85"/>
      <c r="AH71" s="85"/>
      <c r="AI71" s="85"/>
      <c r="AJ71" s="85"/>
      <c r="AK71" s="133"/>
      <c r="AL71" s="85"/>
      <c r="AM71" s="85"/>
      <c r="AN71" s="85"/>
      <c r="AO71" s="85"/>
      <c r="AP71" s="134"/>
      <c r="AQ71" s="85"/>
      <c r="AR71" s="85"/>
      <c r="AS71" s="85"/>
      <c r="AT71" s="85"/>
      <c r="AU71" s="134"/>
      <c r="AV71" s="85"/>
      <c r="AW71" s="85"/>
      <c r="AX71" s="85"/>
      <c r="AY71" s="85"/>
      <c r="AZ71" s="134"/>
      <c r="BA71" s="85"/>
      <c r="BB71" s="85"/>
      <c r="BC71" s="85"/>
      <c r="BD71" s="85"/>
      <c r="BE71" s="134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</row>
    <row r="72" spans="1:70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98"/>
      <c r="K72" s="98"/>
      <c r="L72" s="98"/>
      <c r="M72" s="98"/>
      <c r="N72" s="98"/>
      <c r="O72" s="133"/>
      <c r="P72" s="98"/>
      <c r="Q72" s="98"/>
      <c r="R72" s="98"/>
      <c r="S72" s="98"/>
      <c r="T72" s="133"/>
      <c r="U72" s="98"/>
      <c r="V72" s="98"/>
      <c r="W72" s="98"/>
      <c r="X72" s="98"/>
      <c r="Y72" s="98"/>
      <c r="Z72" s="133"/>
      <c r="AA72" s="98"/>
      <c r="AB72" s="98"/>
      <c r="AC72" s="98"/>
      <c r="AD72" s="98"/>
      <c r="AE72" s="98"/>
      <c r="AF72" s="133"/>
      <c r="AG72" s="98"/>
      <c r="AH72" s="98"/>
      <c r="AI72" s="98"/>
      <c r="AJ72" s="98"/>
      <c r="AK72" s="133"/>
      <c r="AL72" s="98"/>
      <c r="AM72" s="98"/>
      <c r="AN72" s="98"/>
      <c r="AO72" s="98"/>
      <c r="AP72" s="134"/>
      <c r="AQ72" s="98"/>
      <c r="AR72" s="98"/>
      <c r="AS72" s="98"/>
      <c r="AT72" s="98"/>
      <c r="AU72" s="134"/>
      <c r="AV72" s="98"/>
      <c r="AW72" s="98"/>
      <c r="AX72" s="98"/>
      <c r="AY72" s="98"/>
      <c r="AZ72" s="134"/>
      <c r="BA72" s="98"/>
      <c r="BB72" s="98"/>
      <c r="BC72" s="98"/>
      <c r="BD72" s="98"/>
      <c r="BE72" s="134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:70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98"/>
      <c r="K73" s="98"/>
      <c r="L73" s="98"/>
      <c r="M73" s="98"/>
      <c r="N73" s="98"/>
      <c r="O73" s="133"/>
      <c r="P73" s="98"/>
      <c r="Q73" s="98"/>
      <c r="R73" s="98"/>
      <c r="S73" s="98"/>
      <c r="T73" s="133"/>
      <c r="U73" s="98"/>
      <c r="V73" s="98"/>
      <c r="W73" s="98"/>
      <c r="X73" s="98"/>
      <c r="Y73" s="98"/>
      <c r="Z73" s="133"/>
      <c r="AA73" s="98"/>
      <c r="AB73" s="98"/>
      <c r="AC73" s="98"/>
      <c r="AD73" s="98"/>
      <c r="AE73" s="98"/>
      <c r="AF73" s="133"/>
      <c r="AG73" s="98"/>
      <c r="AH73" s="98"/>
      <c r="AI73" s="98"/>
      <c r="AJ73" s="98"/>
      <c r="AK73" s="133"/>
      <c r="AL73" s="98"/>
      <c r="AM73" s="98"/>
      <c r="AN73" s="98"/>
      <c r="AO73" s="98"/>
      <c r="AP73" s="134"/>
      <c r="AQ73" s="98"/>
      <c r="AR73" s="98"/>
      <c r="AS73" s="98"/>
      <c r="AT73" s="98"/>
      <c r="AU73" s="134"/>
      <c r="AV73" s="98"/>
      <c r="AW73" s="98"/>
      <c r="AX73" s="98"/>
      <c r="AY73" s="98"/>
      <c r="AZ73" s="134"/>
      <c r="BA73" s="98"/>
      <c r="BB73" s="98"/>
      <c r="BC73" s="98"/>
      <c r="BD73" s="98"/>
      <c r="BE73" s="134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:70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x14ac:dyDescent="0.25">
      <c r="B107" s="99"/>
      <c r="C107" s="99"/>
      <c r="D107" s="99"/>
      <c r="E107" s="134"/>
      <c r="F107" s="99"/>
      <c r="G107" s="134"/>
      <c r="H107" s="134"/>
      <c r="I107" s="134"/>
      <c r="J107" s="99"/>
      <c r="K107" s="99"/>
      <c r="L107" s="99"/>
      <c r="M107" s="99"/>
      <c r="N107" s="99"/>
      <c r="O107" s="134"/>
      <c r="P107" s="99"/>
      <c r="Q107" s="99"/>
      <c r="R107" s="99"/>
      <c r="S107" s="99"/>
      <c r="T107" s="134"/>
      <c r="U107" s="99"/>
      <c r="V107" s="99"/>
      <c r="W107" s="99"/>
      <c r="X107" s="99"/>
      <c r="Y107" s="99"/>
      <c r="Z107" s="134"/>
      <c r="AA107" s="99"/>
      <c r="AB107" s="99"/>
      <c r="AC107" s="99"/>
      <c r="AD107" s="99"/>
      <c r="AE107" s="99"/>
      <c r="AF107" s="134"/>
      <c r="AG107" s="99"/>
      <c r="AH107" s="99"/>
      <c r="AI107" s="99"/>
      <c r="AJ107" s="99"/>
      <c r="AK107" s="134"/>
      <c r="AL107" s="99"/>
      <c r="AM107" s="99"/>
      <c r="AN107" s="99"/>
      <c r="AO107" s="99"/>
      <c r="AP107" s="134"/>
      <c r="AQ107" s="99"/>
      <c r="AR107" s="99"/>
      <c r="AS107" s="99"/>
      <c r="AT107" s="99"/>
      <c r="AU107" s="134"/>
      <c r="AV107" s="99"/>
      <c r="AW107" s="99"/>
      <c r="AX107" s="99"/>
      <c r="AY107" s="99"/>
      <c r="AZ107" s="134"/>
      <c r="BA107" s="99"/>
      <c r="BB107" s="99"/>
      <c r="BC107" s="99"/>
      <c r="BD107" s="99"/>
      <c r="BE107" s="134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</row>
    <row r="108" spans="1:70" x14ac:dyDescent="0.25">
      <c r="B108" s="99"/>
      <c r="C108" s="99"/>
      <c r="D108" s="99"/>
      <c r="E108" s="134"/>
      <c r="F108" s="99"/>
      <c r="G108" s="134"/>
      <c r="H108" s="134"/>
      <c r="I108" s="134"/>
      <c r="J108" s="99"/>
      <c r="K108" s="99"/>
      <c r="L108" s="99"/>
      <c r="M108" s="99"/>
      <c r="N108" s="99"/>
      <c r="O108" s="134"/>
      <c r="P108" s="99"/>
      <c r="Q108" s="99"/>
      <c r="R108" s="99"/>
      <c r="S108" s="99"/>
      <c r="T108" s="134"/>
      <c r="U108" s="99"/>
      <c r="V108" s="99"/>
      <c r="W108" s="99"/>
      <c r="X108" s="99"/>
      <c r="Y108" s="99"/>
      <c r="Z108" s="134"/>
      <c r="AA108" s="99"/>
      <c r="AB108" s="99"/>
      <c r="AC108" s="99"/>
      <c r="AD108" s="99"/>
      <c r="AE108" s="99"/>
      <c r="AF108" s="134"/>
      <c r="AG108" s="99"/>
      <c r="AH108" s="99"/>
      <c r="AI108" s="99"/>
      <c r="AJ108" s="99"/>
      <c r="AK108" s="134"/>
      <c r="AL108" s="99"/>
      <c r="AM108" s="99"/>
      <c r="AN108" s="99"/>
      <c r="AO108" s="99"/>
      <c r="AP108" s="134"/>
      <c r="AQ108" s="99"/>
      <c r="AR108" s="99"/>
      <c r="AS108" s="99"/>
      <c r="AT108" s="99"/>
      <c r="AU108" s="134"/>
      <c r="AV108" s="99"/>
      <c r="AW108" s="99"/>
      <c r="AX108" s="99"/>
      <c r="AY108" s="99"/>
      <c r="AZ108" s="134"/>
      <c r="BA108" s="99"/>
      <c r="BB108" s="99"/>
      <c r="BC108" s="99"/>
      <c r="BD108" s="99"/>
      <c r="BE108" s="134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</sheetData>
  <autoFilter ref="A7:AY7">
    <sortState ref="A8:AZ37">
      <sortCondition ref="B8"/>
    </sortState>
  </autoFilter>
  <mergeCells count="13">
    <mergeCell ref="BO6:BS6"/>
    <mergeCell ref="BA6:BD6"/>
    <mergeCell ref="BF6:BI6"/>
    <mergeCell ref="AQ6:AT6"/>
    <mergeCell ref="AV6:AY6"/>
    <mergeCell ref="BJ6:BN6"/>
    <mergeCell ref="AG6:AJ6"/>
    <mergeCell ref="AL6:AO6"/>
    <mergeCell ref="A44:E44"/>
    <mergeCell ref="J6:M6"/>
    <mergeCell ref="P6:S6"/>
    <mergeCell ref="V6:Y6"/>
    <mergeCell ref="AB6:AE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